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388" firstSheet="1" activeTab="2"/>
  </bookViews>
  <sheets>
    <sheet name="до наказу" sheetId="1" state="hidden" r:id="rId1"/>
    <sheet name="титулка" sheetId="2" r:id="rId2"/>
    <sheet name="план" sheetId="3" r:id="rId3"/>
    <sheet name="сем 1 к" sheetId="4" r:id="rId4"/>
    <sheet name="семестровка" sheetId="5" state="hidden" r:id="rId5"/>
    <sheet name="1" sheetId="6" state="hidden" r:id="rId6"/>
    <sheet name="2" sheetId="7" state="hidden" r:id="rId7"/>
    <sheet name="Лист2" sheetId="8" state="hidden" r:id="rId8"/>
  </sheets>
  <definedNames>
    <definedName name="_xlnm.Print_Area" localSheetId="5">'1'!$A$1:$AF$17</definedName>
    <definedName name="_xlnm.Print_Area" localSheetId="6">'2'!$A$1:$AF$18</definedName>
    <definedName name="_xlnm.Print_Area" localSheetId="0">'до наказу'!$A$1:$X$28</definedName>
    <definedName name="_xlnm.Print_Area" localSheetId="2">'план'!$A$1:$V$77</definedName>
    <definedName name="_xlnm.Print_Area" localSheetId="3">'сем 1 к'!$A$1:$S$97</definedName>
    <definedName name="_xlnm.Print_Area" localSheetId="4">'семестровка'!$A$1:$AE$38</definedName>
    <definedName name="_xlnm.Print_Area" localSheetId="1">'титулка'!$B$1:$BB$37</definedName>
  </definedNames>
  <calcPr fullCalcOnLoad="1"/>
</workbook>
</file>

<file path=xl/sharedStrings.xml><?xml version="1.0" encoding="utf-8"?>
<sst xmlns="http://schemas.openxmlformats.org/spreadsheetml/2006/main" count="758" uniqueCount="238">
  <si>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</si>
  <si>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</si>
  <si>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</si>
  <si>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</si>
  <si>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</si>
  <si>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</si>
  <si>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</si>
  <si>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</si>
  <si>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</si>
  <si>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</si>
  <si>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</si>
  <si>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</si>
  <si>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</si>
  <si>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</si>
  <si>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</si>
  <si>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</si>
  <si>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</si>
  <si>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</si>
  <si>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</si>
  <si>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</si>
  <si>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</si>
  <si>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</si>
  <si>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</si>
  <si>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</si>
  <si>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Міністерство освіти і науки України</t>
  </si>
  <si>
    <t>Усього</t>
  </si>
  <si>
    <t>Назва
 практики</t>
  </si>
  <si>
    <t>Тижні</t>
  </si>
  <si>
    <t>Переддипломна</t>
  </si>
  <si>
    <t>Канікули</t>
  </si>
  <si>
    <t>Всього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</si>
  <si>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</si>
  <si>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</si>
  <si>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</si>
  <si>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</si>
  <si>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</si>
  <si>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</si>
  <si>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</si>
  <si>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</si>
  <si>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</si>
  <si>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</si>
  <si>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</si>
  <si>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</si>
  <si>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</si>
  <si>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</si>
  <si>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</si>
  <si>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</si>
  <si>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</si>
  <si>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Методи оптимізації в електромеханічних системах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</si>
  <si>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</si>
  <si>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</si>
  <si>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</si>
  <si>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</si>
  <si>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</si>
  <si>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</si>
  <si>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</si>
  <si>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</si>
  <si>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</si>
  <si>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</si>
  <si>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</si>
  <si>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</si>
  <si>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</si>
  <si>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</si>
  <si>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</si>
  <si>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</si>
  <si>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</si>
  <si>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</si>
  <si>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</si>
  <si>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</si>
  <si>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</si>
  <si>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</si>
  <si>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</si>
  <si>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</si>
  <si>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</si>
  <si>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</si>
  <si>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</si>
  <si>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</si>
  <si>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</si>
  <si>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</si>
  <si>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2. ДИСЦИПЛІНИ ВІЛЬНОГО ВИБОРУ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</si>
  <si>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</si>
  <si>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</si>
  <si>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t>2</t>
  </si>
  <si>
    <t>3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</si>
  <si>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</si>
  <si>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</si>
  <si>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</si>
  <si>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</si>
  <si>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</si>
  <si>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</si>
  <si>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</si>
  <si>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</si>
  <si>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1.2.2.1</t>
  </si>
  <si>
    <t>1.2.2.2</t>
  </si>
  <si>
    <t>Методологія та організація наукових досліджень</t>
  </si>
  <si>
    <t>Н</t>
  </si>
  <si>
    <t>Наставна сесія</t>
  </si>
  <si>
    <t>4/0</t>
  </si>
  <si>
    <t>2 курс</t>
  </si>
  <si>
    <t>Разом за п.1.2</t>
  </si>
  <si>
    <t>4/2</t>
  </si>
  <si>
    <t>Справка</t>
  </si>
  <si>
    <t>8/4</t>
  </si>
  <si>
    <t>2.3.1</t>
  </si>
  <si>
    <t>Іноземна мова (за професійним спрямуванням)</t>
  </si>
  <si>
    <t>1.1.1.1</t>
  </si>
  <si>
    <t>1.1.1.3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</si>
  <si>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</si>
  <si>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</si>
  <si>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</si>
  <si>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</si>
  <si>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>Семестр</t>
  </si>
  <si>
    <t>K</t>
  </si>
  <si>
    <t>C</t>
  </si>
  <si>
    <t>4</t>
  </si>
  <si>
    <t>6+15+9</t>
  </si>
  <si>
    <t>Розподіл за семестрами</t>
  </si>
  <si>
    <t>2/0</t>
  </si>
  <si>
    <t>Директор ЦДЗО</t>
  </si>
  <si>
    <t>кількість тижнів у семестрі</t>
  </si>
  <si>
    <t>Синтез електромеханічних систем методом дискретного часового еквалайзера</t>
  </si>
  <si>
    <t>Разом</t>
  </si>
  <si>
    <t>викладач</t>
  </si>
  <si>
    <t>ЕСА-18-зм, 1 семестр</t>
  </si>
  <si>
    <t/>
  </si>
  <si>
    <t>так</t>
  </si>
  <si>
    <t>ЕСА-18-зм, 2 семестр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</si>
  <si>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</si>
  <si>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</si>
  <si>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мпф</t>
  </si>
  <si>
    <t>хіоп</t>
  </si>
  <si>
    <t>М.М.Федоров</t>
  </si>
  <si>
    <t xml:space="preserve">О.І.Шеремет </t>
  </si>
  <si>
    <t>О.І.Шеремет</t>
  </si>
  <si>
    <t>С.В.Подлєсний</t>
  </si>
  <si>
    <t>Декан ФАМІТ</t>
  </si>
  <si>
    <t>1.1 Цикл загальної підготовки</t>
  </si>
  <si>
    <t>1.2 Цикл професійної підготовки</t>
  </si>
  <si>
    <t>5</t>
  </si>
  <si>
    <t>6</t>
  </si>
  <si>
    <t>Разом п.1.2</t>
  </si>
  <si>
    <t xml:space="preserve">1.3. Практична підготовка </t>
  </si>
  <si>
    <t>1.4. Державна атестація</t>
  </si>
  <si>
    <t xml:space="preserve">2.1 Цикл загальної підготовки </t>
  </si>
  <si>
    <t>Оцінка ефективності проектних рішень</t>
  </si>
  <si>
    <t>Філософія та наука</t>
  </si>
  <si>
    <t>2.2 Цикл професійної підготовки</t>
  </si>
  <si>
    <t>16/8</t>
  </si>
  <si>
    <t>Разом п.2</t>
  </si>
  <si>
    <t>Синтез адаптивних та робастних комп'ютерних систем керування електроприводами</t>
  </si>
  <si>
    <t>16/6</t>
  </si>
  <si>
    <t>Сучасні методи синтезу багатомасових електромеханічних систем</t>
  </si>
  <si>
    <t xml:space="preserve">Мікропроцесорні і програмні засоби автоматизації оптимальних електромехїанічних систем </t>
  </si>
  <si>
    <t>Оптимізація енергоспоживання в електричних і електромеханічних системах</t>
  </si>
  <si>
    <t>Синергетичний підхід до синтезу систем керування електроприводами технологічних машин з властивостями електромеханічної сумісності</t>
  </si>
  <si>
    <t>еса</t>
  </si>
  <si>
    <t>мп</t>
  </si>
  <si>
    <t>до наказу</t>
  </si>
  <si>
    <t>з плану</t>
  </si>
  <si>
    <t>настановна</t>
  </si>
  <si>
    <t>семестр</t>
  </si>
  <si>
    <t>Семестровий  
контроль</t>
  </si>
  <si>
    <t>Лекції</t>
  </si>
  <si>
    <t>лаб</t>
  </si>
  <si>
    <t>практ</t>
  </si>
  <si>
    <t>каф.</t>
  </si>
  <si>
    <t>іспит</t>
  </si>
  <si>
    <t>залік</t>
  </si>
  <si>
    <t>к.п.</t>
  </si>
  <si>
    <t>к.р.</t>
  </si>
  <si>
    <t>лек</t>
  </si>
  <si>
    <t>1 семестр</t>
  </si>
  <si>
    <t>ЕСА-19-1зм</t>
  </si>
  <si>
    <t>ЕСА-19-1зм,  2019/2020 навчальний рік</t>
  </si>
  <si>
    <t xml:space="preserve">2 семестр </t>
  </si>
  <si>
    <t>Кількість  годин</t>
  </si>
  <si>
    <t>Срок навчання - 1 рік, 4 місяці</t>
  </si>
  <si>
    <t xml:space="preserve">протокол №  </t>
  </si>
  <si>
    <t>форма навчання: заочна</t>
  </si>
  <si>
    <r>
      <t xml:space="preserve">освітньо-професійна програма: </t>
    </r>
    <r>
      <rPr>
        <b/>
        <sz val="20"/>
        <rFont val="Times New Roman"/>
        <family val="1"/>
      </rPr>
      <t>"Електроенергетика, електротехніка та електромеханіка"</t>
    </r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</si>
  <si>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</si>
  <si>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№ з\п</t>
  </si>
  <si>
    <t>Кваліфікаційна робота магістра</t>
  </si>
  <si>
    <t>І . ГРАФІК ОСВІТНЬОГО ПРОЦЕСУ</t>
  </si>
  <si>
    <t>Оптимізація електромеханічних систем та комп'ютерізованих систем керування</t>
  </si>
  <si>
    <t>Оптимізація електромеханічних систем та мікропроцесорних систем керування</t>
  </si>
  <si>
    <t>12/6</t>
  </si>
  <si>
    <t xml:space="preserve">Динаміка та діагностика ел.мех. систем </t>
  </si>
  <si>
    <t>Разом п. 2.1</t>
  </si>
  <si>
    <t>Разом нормативні дисципліни</t>
  </si>
  <si>
    <t>Разом п.1.1 та 1.2</t>
  </si>
  <si>
    <t>Правове забезпечення безпеки підприємств України</t>
  </si>
  <si>
    <t>Здобувач вищої освіти повинен вибрати дисципліну обсягом 6 кредити</t>
  </si>
  <si>
    <t>Дисципліни вільного вибору 1 семестра</t>
  </si>
  <si>
    <t>1,1</t>
  </si>
  <si>
    <t>8</t>
  </si>
  <si>
    <t>24</t>
  </si>
  <si>
    <t>16</t>
  </si>
  <si>
    <t>Дисципліни вільного вибору 2 семестра</t>
  </si>
  <si>
    <t>Методика та організація наукових досліджень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</si>
  <si>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</si>
  <si>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</si>
  <si>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</si>
  <si>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</t>
  </si>
  <si>
    <t>Мікроприводи</t>
  </si>
  <si>
    <t xml:space="preserve">Позначення: Н – настановна сесія; С – екзаменаційна сесія; П – практика; К – канікули; Д– виконання квалікаційної роботи; А – атестація </t>
  </si>
  <si>
    <t>Виконання квал. роботи</t>
  </si>
  <si>
    <t>План освітнього процесу на 2021/2022 навчальний рік</t>
  </si>
  <si>
    <t>4/4</t>
  </si>
  <si>
    <t>ДВВ загальні (2 дисц.)</t>
  </si>
  <si>
    <t>настановна сесія</t>
  </si>
  <si>
    <t>цикл</t>
  </si>
  <si>
    <t>каф</t>
  </si>
  <si>
    <t>контроль</t>
  </si>
  <si>
    <t>лекц.</t>
  </si>
  <si>
    <t>ЗО</t>
  </si>
  <si>
    <t>ПО</t>
  </si>
  <si>
    <t>ЗВ</t>
  </si>
  <si>
    <t>ПВ</t>
  </si>
  <si>
    <t>екзамен</t>
  </si>
  <si>
    <t>еп</t>
  </si>
  <si>
    <t>м</t>
  </si>
  <si>
    <t>кдм</t>
  </si>
  <si>
    <t>філ</t>
  </si>
  <si>
    <t>2 семестр</t>
  </si>
  <si>
    <t>Атест.</t>
  </si>
  <si>
    <t>12/0</t>
  </si>
  <si>
    <t>8/2</t>
  </si>
  <si>
    <t>20/8</t>
  </si>
  <si>
    <t>24/10</t>
  </si>
  <si>
    <t>Форма атестації (екзамен, кваліфікаційна робота)</t>
  </si>
  <si>
    <t>1.4. Атестація</t>
  </si>
  <si>
    <t>16/2</t>
  </si>
  <si>
    <t>28/10</t>
  </si>
  <si>
    <t>36/10</t>
  </si>
  <si>
    <t>44/16</t>
  </si>
  <si>
    <t>"       "                   2023р.</t>
  </si>
  <si>
    <t>План освітнього процесу на 2023/2024 навчальний рік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</si>
</sst>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_-;\-* #,##0_-;\ _-;_-@_-"/>
    <numFmt numFmtId="191" formatCode="#,##0;\-* #,##0_-;\ _-;_-@_-"/>
    <numFmt numFmtId="192" formatCode="0.0"/>
    <numFmt numFmtId="193" formatCode="#,##0.0_ ;\-#,##0.0\ "/>
    <numFmt numFmtId="194" formatCode="0.000"/>
    <numFmt numFmtId="195" formatCode="mmm/yyyy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#,##0_-;\-* #,##0_-;\ &quot;&quot;_-;_-@_-"/>
    <numFmt numFmtId="201" formatCode="#,##0;\-* #,##0_-;\ &quot;&quot;_-;_-@_-"/>
    <numFmt numFmtId="202" formatCode="#,##0.0_-;\-* #,##0.0_-;\ _-;_-@_-"/>
  </numFmts>
  <fonts count="7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92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 readingOrder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94" fontId="6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 readingOrder="1"/>
    </xf>
    <xf numFmtId="0" fontId="6" fillId="0" borderId="18" xfId="0" applyNumberFormat="1" applyFont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92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 readingOrder="1"/>
    </xf>
    <xf numFmtId="190" fontId="2" fillId="0" borderId="23" xfId="0" applyNumberFormat="1" applyFont="1" applyFill="1" applyBorder="1" applyAlignment="1" applyProtection="1">
      <alignment horizontal="center" vertical="center" wrapText="1"/>
      <protection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92" fontId="6" fillId="0" borderId="15" xfId="0" applyNumberFormat="1" applyFont="1" applyFill="1" applyBorder="1" applyAlignment="1">
      <alignment horizontal="center" vertical="center" wrapText="1"/>
    </xf>
    <xf numFmtId="192" fontId="6" fillId="0" borderId="41" xfId="0" applyNumberFormat="1" applyFont="1" applyFill="1" applyBorder="1" applyAlignment="1" applyProtection="1">
      <alignment horizontal="center" vertical="center"/>
      <protection/>
    </xf>
    <xf numFmtId="192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2" fontId="2" fillId="0" borderId="43" xfId="0" applyNumberFormat="1" applyFont="1" applyFill="1" applyBorder="1" applyAlignment="1" applyProtection="1">
      <alignment horizontal="center" vertical="center"/>
      <protection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readingOrder="1"/>
      <protection/>
    </xf>
    <xf numFmtId="0" fontId="6" fillId="33" borderId="12" xfId="0" applyNumberFormat="1" applyFont="1" applyFill="1" applyBorder="1" applyAlignment="1" applyProtection="1">
      <alignment horizontal="center" vertical="top" wrapText="1" readingOrder="1"/>
      <protection/>
    </xf>
    <xf numFmtId="0" fontId="6" fillId="34" borderId="12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19" xfId="0" applyBorder="1" applyAlignment="1">
      <alignment/>
    </xf>
    <xf numFmtId="190" fontId="2" fillId="0" borderId="19" xfId="0" applyNumberFormat="1" applyFont="1" applyFill="1" applyBorder="1" applyAlignment="1" applyProtection="1">
      <alignment horizontal="center" vertical="center"/>
      <protection/>
    </xf>
    <xf numFmtId="191" fontId="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 readingOrder="1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 readingOrder="1"/>
    </xf>
    <xf numFmtId="49" fontId="3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Border="1" applyAlignment="1">
      <alignment/>
    </xf>
    <xf numFmtId="0" fontId="3" fillId="35" borderId="19" xfId="0" applyNumberFormat="1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49" fontId="3" fillId="0" borderId="45" xfId="0" applyNumberFormat="1" applyFont="1" applyBorder="1" applyAlignment="1">
      <alignment horizontal="center" vertical="center" wrapText="1"/>
    </xf>
    <xf numFmtId="190" fontId="3" fillId="0" borderId="19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92" fontId="3" fillId="0" borderId="1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 readingOrder="1"/>
    </xf>
    <xf numFmtId="192" fontId="3" fillId="0" borderId="19" xfId="0" applyNumberFormat="1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 applyProtection="1">
      <alignment horizontal="center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left" vertical="center" wrapText="1" readingOrder="1"/>
    </xf>
    <xf numFmtId="0" fontId="13" fillId="0" borderId="19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190" fontId="13" fillId="0" borderId="19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/>
    </xf>
    <xf numFmtId="0" fontId="6" fillId="0" borderId="49" xfId="0" applyFont="1" applyFill="1" applyBorder="1" applyAlignment="1">
      <alignment wrapText="1"/>
    </xf>
    <xf numFmtId="0" fontId="2" fillId="0" borderId="31" xfId="0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 readingOrder="1"/>
    </xf>
    <xf numFmtId="0" fontId="2" fillId="0" borderId="15" xfId="0" applyNumberFormat="1" applyFont="1" applyBorder="1" applyAlignment="1">
      <alignment horizontal="center" vertical="center" wrapText="1" readingOrder="1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2" fontId="6" fillId="0" borderId="25" xfId="0" applyNumberFormat="1" applyFont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 readingOrder="1"/>
    </xf>
    <xf numFmtId="192" fontId="2" fillId="0" borderId="51" xfId="0" applyNumberFormat="1" applyFont="1" applyBorder="1" applyAlignment="1">
      <alignment horizontal="center" vertical="center" wrapText="1" readingOrder="1"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6" fillId="34" borderId="14" xfId="0" applyNumberFormat="1" applyFont="1" applyFill="1" applyBorder="1" applyAlignment="1" applyProtection="1">
      <alignment horizontal="center" vertical="top" wrapText="1" readingOrder="1"/>
      <protection/>
    </xf>
    <xf numFmtId="0" fontId="6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192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90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 readingOrder="1"/>
    </xf>
    <xf numFmtId="192" fontId="6" fillId="0" borderId="15" xfId="0" applyNumberFormat="1" applyFont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0" fillId="0" borderId="19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53" applyAlignment="1">
      <alignment horizont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9" xfId="54" applyNumberFormat="1" applyFont="1" applyFill="1" applyBorder="1" applyAlignment="1">
      <alignment horizontal="center"/>
      <protection/>
    </xf>
    <xf numFmtId="0" fontId="0" fillId="0" borderId="19" xfId="53" applyBorder="1" applyAlignment="1">
      <alignment wrapText="1"/>
      <protection/>
    </xf>
    <xf numFmtId="0" fontId="7" fillId="0" borderId="19" xfId="54" applyFont="1" applyFill="1" applyBorder="1" applyAlignment="1">
      <alignment horizontal="center" vertical="center" wrapText="1" shrinkToFit="1"/>
      <protection/>
    </xf>
    <xf numFmtId="49" fontId="2" fillId="0" borderId="19" xfId="54" applyNumberFormat="1" applyFont="1" applyFill="1" applyBorder="1" applyAlignment="1">
      <alignment horizontal="center" vertical="center"/>
      <protection/>
    </xf>
    <xf numFmtId="49" fontId="2" fillId="0" borderId="19" xfId="54" applyNumberFormat="1" applyFont="1" applyFill="1" applyBorder="1" applyAlignment="1">
      <alignment horizontal="center"/>
      <protection/>
    </xf>
    <xf numFmtId="49" fontId="36" fillId="0" borderId="19" xfId="54" applyNumberFormat="1" applyFont="1" applyFill="1" applyBorder="1" applyAlignment="1">
      <alignment horizontal="center"/>
      <protection/>
    </xf>
    <xf numFmtId="0" fontId="0" fillId="0" borderId="0" xfId="53" applyAlignment="1">
      <alignment wrapText="1"/>
      <protection/>
    </xf>
    <xf numFmtId="49" fontId="1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NumberFormat="1" applyFont="1" applyFill="1" applyBorder="1" applyAlignment="1">
      <alignment horizontal="center" vertical="center"/>
      <protection/>
    </xf>
    <xf numFmtId="0" fontId="0" fillId="0" borderId="0" xfId="53" applyNumberFormat="1" applyAlignment="1">
      <alignment horizontal="left"/>
      <protection/>
    </xf>
    <xf numFmtId="0" fontId="13" fillId="0" borderId="0" xfId="53" applyNumberFormat="1" applyFont="1">
      <alignment/>
      <protection/>
    </xf>
    <xf numFmtId="0" fontId="13" fillId="0" borderId="0" xfId="53" applyNumberFormat="1" applyFont="1" applyFill="1" applyAlignment="1">
      <alignment horizontal="center" vertical="center"/>
      <protection/>
    </xf>
    <xf numFmtId="1" fontId="13" fillId="0" borderId="0" xfId="53" applyNumberFormat="1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3" fillId="36" borderId="0" xfId="53" applyNumberFormat="1" applyFont="1" applyFill="1">
      <alignment/>
      <protection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wrapText="1"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>
      <alignment wrapText="1"/>
    </xf>
    <xf numFmtId="192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 readingOrder="1"/>
    </xf>
    <xf numFmtId="0" fontId="3" fillId="36" borderId="19" xfId="0" applyNumberFormat="1" applyFont="1" applyFill="1" applyBorder="1" applyAlignment="1">
      <alignment horizontal="center" vertical="center" wrapText="1" readingOrder="1"/>
    </xf>
    <xf numFmtId="49" fontId="3" fillId="0" borderId="19" xfId="0" applyNumberFormat="1" applyFont="1" applyFill="1" applyBorder="1" applyAlignment="1">
      <alignment horizontal="center" vertical="center" wrapText="1" readingOrder="1"/>
    </xf>
    <xf numFmtId="1" fontId="3" fillId="36" borderId="19" xfId="0" applyNumberFormat="1" applyFont="1" applyFill="1" applyBorder="1" applyAlignment="1">
      <alignment horizontal="center" vertical="center" wrapText="1" readingOrder="1"/>
    </xf>
    <xf numFmtId="0" fontId="75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190" fontId="3" fillId="0" borderId="19" xfId="0" applyNumberFormat="1" applyFont="1" applyFill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>
      <alignment horizontal="center" vertical="center" wrapText="1" readingOrder="1"/>
    </xf>
    <xf numFmtId="49" fontId="3" fillId="36" borderId="19" xfId="0" applyNumberFormat="1" applyFont="1" applyFill="1" applyBorder="1" applyAlignment="1">
      <alignment horizontal="center" vertical="center" wrapText="1"/>
    </xf>
    <xf numFmtId="0" fontId="76" fillId="0" borderId="12" xfId="0" applyNumberFormat="1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56" xfId="0" applyNumberFormat="1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2" fillId="0" borderId="59" xfId="0" applyNumberFormat="1" applyFont="1" applyFill="1" applyBorder="1" applyAlignment="1" applyProtection="1">
      <alignment horizontal="center" vertical="center" wrapText="1"/>
      <protection/>
    </xf>
    <xf numFmtId="190" fontId="2" fillId="0" borderId="60" xfId="0" applyNumberFormat="1" applyFont="1" applyFill="1" applyBorder="1" applyAlignment="1" applyProtection="1">
      <alignment horizontal="center" vertical="center" wrapText="1"/>
      <protection/>
    </xf>
    <xf numFmtId="190" fontId="2" fillId="0" borderId="55" xfId="0" applyNumberFormat="1" applyFont="1" applyBorder="1" applyAlignment="1">
      <alignment horizontal="center" vertical="center" wrapText="1"/>
    </xf>
    <xf numFmtId="190" fontId="2" fillId="0" borderId="21" xfId="0" applyNumberFormat="1" applyFont="1" applyBorder="1" applyAlignment="1">
      <alignment horizontal="center" vertical="center" wrapText="1"/>
    </xf>
    <xf numFmtId="192" fontId="2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 applyProtection="1">
      <alignment horizontal="center" vertical="center"/>
      <protection/>
    </xf>
    <xf numFmtId="192" fontId="2" fillId="0" borderId="62" xfId="0" applyNumberFormat="1" applyFont="1" applyFill="1" applyBorder="1" applyAlignment="1" applyProtection="1">
      <alignment horizontal="center" vertical="center"/>
      <protection/>
    </xf>
    <xf numFmtId="1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4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192" fontId="2" fillId="0" borderId="66" xfId="0" applyNumberFormat="1" applyFont="1" applyBorder="1" applyAlignment="1">
      <alignment horizontal="center" vertical="center"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 readingOrder="1"/>
    </xf>
    <xf numFmtId="0" fontId="2" fillId="0" borderId="65" xfId="0" applyNumberFormat="1" applyFont="1" applyBorder="1" applyAlignment="1">
      <alignment horizontal="center" vertical="center" wrapText="1" readingOrder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>
      <alignment horizontal="left" vertical="center" wrapText="1"/>
    </xf>
    <xf numFmtId="49" fontId="6" fillId="0" borderId="68" xfId="0" applyNumberFormat="1" applyFont="1" applyFill="1" applyBorder="1" applyAlignment="1">
      <alignment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center" vertical="center" wrapText="1"/>
    </xf>
    <xf numFmtId="192" fontId="6" fillId="0" borderId="68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0" fontId="2" fillId="0" borderId="70" xfId="55" applyNumberFormat="1" applyFont="1" applyFill="1" applyBorder="1" applyAlignment="1" applyProtection="1">
      <alignment horizontal="center" vertical="center"/>
      <protection/>
    </xf>
    <xf numFmtId="49" fontId="6" fillId="0" borderId="70" xfId="55" applyNumberFormat="1" applyFont="1" applyFill="1" applyBorder="1" applyAlignment="1">
      <alignment horizontal="left" vertical="center" wrapText="1"/>
      <protection/>
    </xf>
    <xf numFmtId="49" fontId="2" fillId="0" borderId="70" xfId="55" applyNumberFormat="1" applyFont="1" applyFill="1" applyBorder="1" applyAlignment="1" applyProtection="1">
      <alignment horizontal="center" vertical="center"/>
      <protection/>
    </xf>
    <xf numFmtId="200" fontId="2" fillId="0" borderId="70" xfId="55" applyNumberFormat="1" applyFont="1" applyFill="1" applyBorder="1" applyAlignment="1" applyProtection="1">
      <alignment vertical="center"/>
      <protection/>
    </xf>
    <xf numFmtId="200" fontId="2" fillId="0" borderId="0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200" fontId="2" fillId="0" borderId="0" xfId="55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 readingOrder="1"/>
    </xf>
    <xf numFmtId="49" fontId="2" fillId="0" borderId="71" xfId="0" applyNumberFormat="1" applyFont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left" vertical="center" wrapText="1"/>
    </xf>
    <xf numFmtId="0" fontId="2" fillId="33" borderId="71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7" fillId="0" borderId="71" xfId="0" applyNumberFormat="1" applyFont="1" applyFill="1" applyBorder="1" applyAlignment="1" applyProtection="1">
      <alignment horizontal="center" vertical="center"/>
      <protection/>
    </xf>
    <xf numFmtId="192" fontId="2" fillId="0" borderId="71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 readingOrder="1"/>
    </xf>
    <xf numFmtId="0" fontId="0" fillId="0" borderId="71" xfId="0" applyFont="1" applyBorder="1" applyAlignment="1">
      <alignment/>
    </xf>
    <xf numFmtId="0" fontId="2" fillId="0" borderId="71" xfId="0" applyNumberFormat="1" applyFont="1" applyBorder="1" applyAlignment="1">
      <alignment horizontal="center" vertical="center" wrapText="1" readingOrder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192" fontId="2" fillId="0" borderId="7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70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192" fontId="6" fillId="0" borderId="70" xfId="0" applyNumberFormat="1" applyFont="1" applyFill="1" applyBorder="1" applyAlignment="1">
      <alignment horizontal="center" vertical="center" wrapText="1"/>
    </xf>
    <xf numFmtId="1" fontId="6" fillId="0" borderId="70" xfId="0" applyNumberFormat="1" applyFont="1" applyFill="1" applyBorder="1" applyAlignment="1">
      <alignment horizontal="center" vertical="center" wrapText="1"/>
    </xf>
    <xf numFmtId="190" fontId="6" fillId="0" borderId="7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0" fontId="6" fillId="0" borderId="1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190" fontId="2" fillId="0" borderId="46" xfId="0" applyNumberFormat="1" applyFont="1" applyFill="1" applyBorder="1" applyAlignment="1" applyProtection="1">
      <alignment horizontal="center" vertical="center"/>
      <protection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190" fontId="6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/>
    </xf>
    <xf numFmtId="1" fontId="2" fillId="0" borderId="5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 readingOrder="1"/>
    </xf>
    <xf numFmtId="49" fontId="2" fillId="0" borderId="71" xfId="0" applyNumberFormat="1" applyFont="1" applyFill="1" applyBorder="1" applyAlignment="1">
      <alignment horizontal="center" vertical="center" wrapText="1" readingOrder="1"/>
    </xf>
    <xf numFmtId="190" fontId="38" fillId="33" borderId="19" xfId="0" applyNumberFormat="1" applyFont="1" applyFill="1" applyBorder="1" applyAlignment="1" applyProtection="1">
      <alignment vertical="center"/>
      <protection/>
    </xf>
    <xf numFmtId="190" fontId="5" fillId="33" borderId="19" xfId="0" applyNumberFormat="1" applyFont="1" applyFill="1" applyBorder="1" applyAlignment="1" applyProtection="1">
      <alignment vertical="center"/>
      <protection/>
    </xf>
    <xf numFmtId="190" fontId="2" fillId="33" borderId="1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9" xfId="0" applyFill="1" applyBorder="1" applyAlignment="1">
      <alignment/>
    </xf>
    <xf numFmtId="49" fontId="2" fillId="34" borderId="19" xfId="0" applyNumberFormat="1" applyFont="1" applyFill="1" applyBorder="1" applyAlignment="1">
      <alignment horizontal="center" vertical="center" wrapText="1"/>
    </xf>
    <xf numFmtId="0" fontId="77" fillId="34" borderId="19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 wrapText="1" readingOrder="1"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49" fontId="2" fillId="34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190" fontId="2" fillId="34" borderId="19" xfId="0" applyNumberFormat="1" applyFont="1" applyFill="1" applyBorder="1" applyAlignment="1" applyProtection="1">
      <alignment horizontal="center" vertical="center" wrapText="1"/>
      <protection/>
    </xf>
    <xf numFmtId="192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90" fontId="2" fillId="34" borderId="19" xfId="0" applyNumberFormat="1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192" fontId="2" fillId="34" borderId="19" xfId="0" applyNumberFormat="1" applyFont="1" applyFill="1" applyBorder="1" applyAlignment="1">
      <alignment horizontal="center" vertical="center"/>
    </xf>
    <xf numFmtId="0" fontId="2" fillId="34" borderId="76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2" fillId="34" borderId="77" xfId="0" applyNumberFormat="1" applyFont="1" applyFill="1" applyBorder="1" applyAlignment="1">
      <alignment horizontal="center" vertical="center" wrapText="1"/>
    </xf>
    <xf numFmtId="0" fontId="2" fillId="34" borderId="78" xfId="0" applyNumberFormat="1" applyFont="1" applyFill="1" applyBorder="1" applyAlignment="1">
      <alignment horizontal="center" vertical="center" wrapText="1"/>
    </xf>
    <xf numFmtId="0" fontId="2" fillId="34" borderId="79" xfId="0" applyNumberFormat="1" applyFont="1" applyFill="1" applyBorder="1" applyAlignment="1">
      <alignment horizontal="center" vertical="center" wrapText="1"/>
    </xf>
    <xf numFmtId="192" fontId="2" fillId="34" borderId="80" xfId="0" applyNumberFormat="1" applyFont="1" applyFill="1" applyBorder="1" applyAlignment="1">
      <alignment horizontal="center" vertical="center" wrapText="1"/>
    </xf>
    <xf numFmtId="0" fontId="2" fillId="34" borderId="81" xfId="0" applyNumberFormat="1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1" fontId="77" fillId="34" borderId="19" xfId="0" applyNumberFormat="1" applyFont="1" applyFill="1" applyBorder="1" applyAlignment="1">
      <alignment horizontal="center" vertical="center" wrapText="1"/>
    </xf>
    <xf numFmtId="0" fontId="77" fillId="34" borderId="19" xfId="0" applyNumberFormat="1" applyFont="1" applyFill="1" applyBorder="1" applyAlignment="1">
      <alignment horizontal="center" vertical="center" wrapText="1"/>
    </xf>
    <xf numFmtId="0" fontId="77" fillId="34" borderId="81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 readingOrder="1"/>
    </xf>
    <xf numFmtId="0" fontId="0" fillId="0" borderId="19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 vertic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9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11" fillId="0" borderId="19" xfId="52" applyFont="1" applyBorder="1" applyAlignment="1">
      <alignment horizontal="center" vertical="center" wrapText="1"/>
      <protection/>
    </xf>
    <xf numFmtId="0" fontId="18" fillId="0" borderId="19" xfId="0" applyFont="1" applyBorder="1" applyAlignment="1">
      <alignment wrapText="1"/>
    </xf>
    <xf numFmtId="0" fontId="11" fillId="0" borderId="73" xfId="52" applyFont="1" applyBorder="1" applyAlignment="1">
      <alignment horizontal="center" vertical="center" wrapText="1"/>
      <protection/>
    </xf>
    <xf numFmtId="0" fontId="18" fillId="0" borderId="64" xfId="0" applyFont="1" applyBorder="1" applyAlignment="1">
      <alignment horizontal="center" vertical="center" wrapText="1"/>
    </xf>
    <xf numFmtId="0" fontId="18" fillId="0" borderId="38" xfId="0" applyFont="1" applyBorder="1" applyAlignment="1">
      <alignment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0" fontId="11" fillId="0" borderId="21" xfId="52" applyFont="1" applyBorder="1" applyAlignment="1">
      <alignment horizontal="center" vertical="center" wrapText="1"/>
      <protection/>
    </xf>
    <xf numFmtId="0" fontId="11" fillId="0" borderId="38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 wrapText="1"/>
    </xf>
    <xf numFmtId="49" fontId="11" fillId="0" borderId="7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4" fillId="0" borderId="73" xfId="52" applyFont="1" applyBorder="1" applyAlignment="1">
      <alignment horizontal="center" vertical="center" wrapText="1"/>
      <protection/>
    </xf>
    <xf numFmtId="0" fontId="14" fillId="0" borderId="64" xfId="52" applyFont="1" applyBorder="1" applyAlignment="1">
      <alignment horizontal="center" vertical="center" wrapText="1"/>
      <protection/>
    </xf>
    <xf numFmtId="0" fontId="18" fillId="0" borderId="38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63" xfId="0" applyFont="1" applyBorder="1" applyAlignment="1">
      <alignment wrapText="1"/>
    </xf>
    <xf numFmtId="0" fontId="18" fillId="0" borderId="55" xfId="0" applyFont="1" applyBorder="1" applyAlignment="1">
      <alignment wrapText="1"/>
    </xf>
    <xf numFmtId="49" fontId="14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49" fontId="11" fillId="0" borderId="19" xfId="52" applyNumberFormat="1" applyFont="1" applyBorder="1" applyAlignment="1">
      <alignment horizontal="center" vertical="center" wrapText="1"/>
      <protection/>
    </xf>
    <xf numFmtId="0" fontId="18" fillId="0" borderId="19" xfId="0" applyFont="1" applyBorder="1" applyAlignment="1">
      <alignment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14" fillId="0" borderId="21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18" fillId="0" borderId="64" xfId="0" applyFont="1" applyBorder="1" applyAlignment="1">
      <alignment wrapText="1"/>
    </xf>
    <xf numFmtId="0" fontId="18" fillId="0" borderId="78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77" xfId="0" applyFont="1" applyBorder="1" applyAlignment="1">
      <alignment wrapText="1"/>
    </xf>
    <xf numFmtId="0" fontId="24" fillId="0" borderId="73" xfId="52" applyFont="1" applyBorder="1" applyAlignment="1">
      <alignment horizontal="center" vertical="center" wrapText="1"/>
      <protection/>
    </xf>
    <xf numFmtId="0" fontId="11" fillId="0" borderId="7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/>
    </xf>
    <xf numFmtId="49" fontId="14" fillId="0" borderId="11" xfId="52" applyNumberFormat="1" applyFont="1" applyBorder="1" applyAlignment="1" applyProtection="1">
      <alignment horizontal="center" vertical="center" wrapText="1"/>
      <protection locked="0"/>
    </xf>
    <xf numFmtId="49" fontId="14" fillId="0" borderId="31" xfId="52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right" vertical="center" wrapText="1"/>
      <protection/>
    </xf>
    <xf numFmtId="49" fontId="26" fillId="0" borderId="83" xfId="0" applyNumberFormat="1" applyFont="1" applyFill="1" applyBorder="1" applyAlignment="1" applyProtection="1">
      <alignment horizontal="center" vertical="center" wrapText="1"/>
      <protection/>
    </xf>
    <xf numFmtId="49" fontId="26" fillId="0" borderId="84" xfId="0" applyNumberFormat="1" applyFont="1" applyFill="1" applyBorder="1" applyAlignment="1" applyProtection="1">
      <alignment horizontal="center" vertical="center" wrapText="1"/>
      <protection/>
    </xf>
    <xf numFmtId="49" fontId="26" fillId="0" borderId="8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right"/>
    </xf>
    <xf numFmtId="0" fontId="6" fillId="0" borderId="54" xfId="0" applyFont="1" applyBorder="1" applyAlignment="1">
      <alignment horizontal="right"/>
    </xf>
    <xf numFmtId="0" fontId="6" fillId="0" borderId="66" xfId="0" applyFont="1" applyBorder="1" applyAlignment="1">
      <alignment horizontal="right"/>
    </xf>
    <xf numFmtId="0" fontId="6" fillId="0" borderId="70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63" xfId="0" applyBorder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90" fontId="2" fillId="0" borderId="12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2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6" fillId="0" borderId="63" xfId="0" applyFont="1" applyBorder="1" applyAlignment="1" applyProtection="1">
      <alignment horizontal="right" vertical="center"/>
      <protection/>
    </xf>
    <xf numFmtId="0" fontId="0" fillId="0" borderId="63" xfId="0" applyFont="1" applyBorder="1" applyAlignment="1">
      <alignment horizontal="right" vertical="center"/>
    </xf>
    <xf numFmtId="49" fontId="6" fillId="0" borderId="86" xfId="0" applyNumberFormat="1" applyFont="1" applyBorder="1" applyAlignment="1">
      <alignment horizontal="center" vertical="center" wrapText="1"/>
    </xf>
    <xf numFmtId="0" fontId="30" fillId="0" borderId="69" xfId="0" applyFont="1" applyBorder="1" applyAlignment="1">
      <alignment vertical="center" wrapText="1"/>
    </xf>
    <xf numFmtId="0" fontId="30" fillId="0" borderId="87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88" xfId="0" applyNumberFormat="1" applyFont="1" applyFill="1" applyBorder="1" applyAlignment="1">
      <alignment horizontal="center" vertical="center" wrapText="1"/>
    </xf>
    <xf numFmtId="0" fontId="6" fillId="0" borderId="84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190" fontId="6" fillId="0" borderId="46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23" xfId="0" applyNumberFormat="1" applyFont="1" applyFill="1" applyBorder="1" applyAlignment="1" applyProtection="1">
      <alignment horizontal="center" vertical="center" wrapText="1"/>
      <protection/>
    </xf>
    <xf numFmtId="190" fontId="2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0" borderId="9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24" xfId="0" applyNumberFormat="1" applyFont="1" applyFill="1" applyBorder="1" applyAlignment="1" applyProtection="1">
      <alignment horizontal="center" vertical="center" wrapText="1"/>
      <protection/>
    </xf>
    <xf numFmtId="190" fontId="2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9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ont="1" applyBorder="1" applyAlignment="1">
      <alignment horizontal="center" vertical="center" wrapText="1"/>
    </xf>
    <xf numFmtId="190" fontId="2" fillId="0" borderId="46" xfId="0" applyNumberFormat="1" applyFont="1" applyFill="1" applyBorder="1" applyAlignment="1" applyProtection="1">
      <alignment horizontal="center" vertical="center"/>
      <protection/>
    </xf>
    <xf numFmtId="190" fontId="2" fillId="0" borderId="54" xfId="0" applyNumberFormat="1" applyFont="1" applyFill="1" applyBorder="1" applyAlignment="1" applyProtection="1">
      <alignment horizontal="center" vertical="center"/>
      <protection/>
    </xf>
    <xf numFmtId="190" fontId="2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30" fillId="0" borderId="69" xfId="0" applyFont="1" applyBorder="1" applyAlignment="1">
      <alignment horizontal="center" vertical="center"/>
    </xf>
    <xf numFmtId="0" fontId="26" fillId="0" borderId="86" xfId="0" applyNumberFormat="1" applyFont="1" applyFill="1" applyBorder="1" applyAlignment="1" applyProtection="1">
      <alignment horizontal="center" vertical="center"/>
      <protection/>
    </xf>
    <xf numFmtId="0" fontId="26" fillId="0" borderId="87" xfId="0" applyNumberFormat="1" applyFont="1" applyFill="1" applyBorder="1" applyAlignment="1" applyProtection="1">
      <alignment horizontal="center" vertical="center"/>
      <protection/>
    </xf>
    <xf numFmtId="0" fontId="26" fillId="0" borderId="91" xfId="0" applyNumberFormat="1" applyFont="1" applyFill="1" applyBorder="1" applyAlignment="1" applyProtection="1">
      <alignment horizontal="center" vertical="center"/>
      <protection/>
    </xf>
    <xf numFmtId="0" fontId="26" fillId="0" borderId="69" xfId="0" applyNumberFormat="1" applyFont="1" applyFill="1" applyBorder="1" applyAlignment="1" applyProtection="1">
      <alignment horizontal="center" vertical="center"/>
      <protection/>
    </xf>
    <xf numFmtId="192" fontId="6" fillId="0" borderId="23" xfId="0" applyNumberFormat="1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66" xfId="0" applyFont="1" applyBorder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90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90" fontId="2" fillId="33" borderId="19" xfId="0" applyNumberFormat="1" applyFont="1" applyFill="1" applyBorder="1" applyAlignment="1" applyProtection="1">
      <alignment horizontal="center" vertical="center"/>
      <protection/>
    </xf>
    <xf numFmtId="19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46" xfId="0" applyNumberFormat="1" applyFont="1" applyFill="1" applyBorder="1" applyAlignment="1" applyProtection="1">
      <alignment horizontal="center" vertical="center"/>
      <protection/>
    </xf>
    <xf numFmtId="190" fontId="4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190" fontId="4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0" fontId="13" fillId="0" borderId="9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13" fillId="0" borderId="5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190" fontId="3" fillId="0" borderId="50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19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Font="1" applyFill="1" applyBorder="1" applyAlignment="1">
      <alignment horizontal="center" vertical="center" wrapText="1"/>
    </xf>
    <xf numFmtId="190" fontId="4" fillId="0" borderId="23" xfId="0" applyNumberFormat="1" applyFont="1" applyFill="1" applyBorder="1" applyAlignment="1" applyProtection="1">
      <alignment horizontal="center" vertical="center"/>
      <protection/>
    </xf>
    <xf numFmtId="190" fontId="6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textRotation="90"/>
      <protection/>
    </xf>
    <xf numFmtId="190" fontId="6" fillId="0" borderId="19" xfId="0" applyNumberFormat="1" applyFont="1" applyFill="1" applyBorder="1" applyAlignment="1" applyProtection="1">
      <alignment horizontal="center" vertical="center"/>
      <protection/>
    </xf>
    <xf numFmtId="19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19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textRotation="90" wrapText="1"/>
    </xf>
    <xf numFmtId="0" fontId="2" fillId="0" borderId="46" xfId="0" applyNumberFormat="1" applyFont="1" applyFill="1" applyBorder="1" applyAlignment="1" applyProtection="1">
      <alignment horizontal="center" vertical="center" textRotation="90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125" defaultRowHeight="12.75"/>
  <cols>
    <col min="1" max="1" width="27.00390625" style="230" customWidth="1"/>
    <col min="2" max="2" width="6.375" style="230" customWidth="1"/>
    <col min="3" max="8" width="6.375" style="251" customWidth="1"/>
    <col min="9" max="10" width="2.50390625" style="230" customWidth="1"/>
    <col min="11" max="11" width="14.00390625" style="230" customWidth="1"/>
    <col min="12" max="12" width="6.375" style="230" customWidth="1"/>
    <col min="13" max="13" width="7.50390625" style="251" customWidth="1"/>
    <col min="14" max="15" width="9.125" style="251" customWidth="1"/>
    <col min="16" max="16" width="2.875" style="230" customWidth="1"/>
    <col min="17" max="17" width="1.4921875" style="230" customWidth="1"/>
    <col min="18" max="18" width="9.50390625" style="230" customWidth="1"/>
    <col min="19" max="19" width="8.375" style="232" customWidth="1"/>
    <col min="20" max="20" width="4.625" style="230" customWidth="1"/>
    <col min="21" max="22" width="5.125" style="233" bestFit="1" customWidth="1"/>
    <col min="23" max="24" width="4.00390625" style="233" bestFit="1" customWidth="1"/>
    <col min="25" max="16384" width="9.125" style="230" customWidth="1"/>
  </cols>
  <sheetData>
    <row r="2" spans="1:15" ht="15">
      <c r="A2" s="229" t="s">
        <v>172</v>
      </c>
      <c r="C2" s="470" t="s">
        <v>157</v>
      </c>
      <c r="D2" s="470"/>
      <c r="E2" s="470"/>
      <c r="F2" s="470"/>
      <c r="G2" s="470"/>
      <c r="H2" s="470"/>
      <c r="I2" s="470"/>
      <c r="J2" s="470"/>
      <c r="K2" s="470"/>
      <c r="L2" s="231"/>
      <c r="M2" s="471" t="s">
        <v>158</v>
      </c>
      <c r="N2" s="471"/>
      <c r="O2" s="471"/>
    </row>
    <row r="3" spans="1:24" ht="27">
      <c r="A3" s="472"/>
      <c r="B3" s="472"/>
      <c r="C3" s="473" t="s">
        <v>159</v>
      </c>
      <c r="D3" s="473"/>
      <c r="E3" s="473"/>
      <c r="F3" s="473" t="s">
        <v>160</v>
      </c>
      <c r="G3" s="473"/>
      <c r="H3" s="473"/>
      <c r="I3" s="235"/>
      <c r="J3" s="235"/>
      <c r="K3" s="236" t="s">
        <v>161</v>
      </c>
      <c r="L3" s="236"/>
      <c r="M3" s="237" t="s">
        <v>162</v>
      </c>
      <c r="N3" s="237" t="s">
        <v>163</v>
      </c>
      <c r="O3" s="237" t="s">
        <v>164</v>
      </c>
      <c r="S3" s="232" t="s">
        <v>165</v>
      </c>
      <c r="U3" s="233" t="s">
        <v>166</v>
      </c>
      <c r="V3" s="233" t="s">
        <v>167</v>
      </c>
      <c r="W3" s="233" t="s">
        <v>168</v>
      </c>
      <c r="X3" s="233" t="s">
        <v>169</v>
      </c>
    </row>
    <row r="4" spans="1:18" ht="15">
      <c r="A4" s="234"/>
      <c r="B4" s="234"/>
      <c r="C4" s="238" t="s">
        <v>170</v>
      </c>
      <c r="D4" s="238" t="s">
        <v>163</v>
      </c>
      <c r="E4" s="238" t="s">
        <v>164</v>
      </c>
      <c r="F4" s="238" t="s">
        <v>170</v>
      </c>
      <c r="G4" s="238" t="s">
        <v>163</v>
      </c>
      <c r="H4" s="238" t="s">
        <v>164</v>
      </c>
      <c r="I4" s="239"/>
      <c r="J4" s="239"/>
      <c r="K4" s="240"/>
      <c r="L4" s="240"/>
      <c r="M4" s="237"/>
      <c r="N4" s="237"/>
      <c r="O4" s="237"/>
      <c r="R4" s="241"/>
    </row>
    <row r="5" spans="1:15" ht="24.75">
      <c r="A5" s="242"/>
      <c r="B5" s="243"/>
      <c r="C5" s="244"/>
      <c r="D5" s="244"/>
      <c r="E5" s="244"/>
      <c r="F5" s="244"/>
      <c r="G5" s="244"/>
      <c r="H5" s="244"/>
      <c r="I5" s="243"/>
      <c r="J5" s="243"/>
      <c r="K5" s="243"/>
      <c r="L5" s="243"/>
      <c r="M5" s="244"/>
      <c r="N5" s="244"/>
      <c r="O5" s="244"/>
    </row>
    <row r="6" spans="1:19" ht="18">
      <c r="A6" s="474" t="str">
        <f>семестровка!B9</f>
        <v>Охорона праці в галузі та цивільний захист</v>
      </c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245"/>
      <c r="M6" s="246"/>
      <c r="N6" s="246"/>
      <c r="O6" s="246"/>
      <c r="P6" s="245"/>
      <c r="Q6" s="245"/>
      <c r="R6" s="245"/>
      <c r="S6" s="247"/>
    </row>
    <row r="7" spans="1:24" ht="17.25">
      <c r="A7" s="248" t="s">
        <v>171</v>
      </c>
      <c r="B7" s="248"/>
      <c r="C7" s="249"/>
      <c r="D7" s="249"/>
      <c r="E7" s="249"/>
      <c r="F7" s="249"/>
      <c r="G7" s="249"/>
      <c r="H7" s="249"/>
      <c r="I7" s="248"/>
      <c r="J7" s="248"/>
      <c r="K7" s="252"/>
      <c r="L7" s="248"/>
      <c r="M7" s="250" t="str">
        <f>семестровка!J9</f>
        <v>4/0</v>
      </c>
      <c r="N7" s="250">
        <f>семестровка!K9</f>
        <v>0</v>
      </c>
      <c r="O7" s="250">
        <f>семестровка!L9</f>
        <v>0</v>
      </c>
      <c r="P7" s="248"/>
      <c r="Q7" s="248"/>
      <c r="R7" s="233"/>
      <c r="S7" s="247" t="str">
        <f>семестровка!AF9</f>
        <v>хіоп</v>
      </c>
      <c r="U7" s="233">
        <f>семестровка!C9</f>
        <v>1</v>
      </c>
      <c r="V7" s="233">
        <f>семестровка!D9</f>
        <v>0</v>
      </c>
      <c r="W7" s="233">
        <f>семестровка!E9</f>
        <v>0</v>
      </c>
      <c r="X7" s="233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A22">
      <selection activeCell="B17" sqref="B17:BB17"/>
    </sheetView>
  </sheetViews>
  <sheetFormatPr defaultColWidth="3.375" defaultRowHeight="12.75"/>
  <cols>
    <col min="1" max="1" width="3.375" style="1" customWidth="1"/>
    <col min="2" max="2" width="5.875" style="1" customWidth="1"/>
    <col min="3" max="3" width="5.125" style="1" customWidth="1"/>
    <col min="4" max="4" width="4.50390625" style="1" customWidth="1"/>
    <col min="5" max="5" width="5.375" style="1" customWidth="1"/>
    <col min="6" max="6" width="4.37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375" style="1" customWidth="1"/>
    <col min="14" max="14" width="5.50390625" style="1" customWidth="1"/>
    <col min="15" max="16" width="5.125" style="1" customWidth="1"/>
    <col min="17" max="18" width="5.375" style="1" customWidth="1"/>
    <col min="19" max="20" width="5.125" style="1" customWidth="1"/>
    <col min="21" max="21" width="5.875" style="1" customWidth="1"/>
    <col min="22" max="22" width="5.375" style="1" customWidth="1"/>
    <col min="23" max="23" width="5.00390625" style="1" customWidth="1"/>
    <col min="24" max="24" width="3.625" style="1" customWidth="1"/>
    <col min="25" max="26" width="3.875" style="1" customWidth="1"/>
    <col min="27" max="27" width="5.00390625" style="1" customWidth="1"/>
    <col min="28" max="28" width="5.50390625" style="1" customWidth="1"/>
    <col min="29" max="29" width="6.00390625" style="1" customWidth="1"/>
    <col min="30" max="30" width="5.375" style="1" customWidth="1"/>
    <col min="31" max="31" width="5.50390625" style="1" customWidth="1"/>
    <col min="32" max="32" width="5.625" style="1" customWidth="1"/>
    <col min="33" max="33" width="5.50390625" style="1" customWidth="1"/>
    <col min="34" max="34" width="5.875" style="1" customWidth="1"/>
    <col min="35" max="35" width="6.125" style="1" customWidth="1"/>
    <col min="36" max="36" width="4.375" style="1" customWidth="1"/>
    <col min="37" max="37" width="6.50390625" style="1" customWidth="1"/>
    <col min="38" max="38" width="7.375" style="1" customWidth="1"/>
    <col min="39" max="39" width="6.625" style="1" customWidth="1"/>
    <col min="40" max="40" width="7.00390625" style="1" customWidth="1"/>
    <col min="41" max="41" width="7.375" style="1" customWidth="1"/>
    <col min="42" max="42" width="6.125" style="1" customWidth="1"/>
    <col min="43" max="43" width="5.50390625" style="1" customWidth="1"/>
    <col min="44" max="44" width="4.625" style="1" customWidth="1"/>
    <col min="45" max="45" width="3.875" style="1" customWidth="1"/>
    <col min="46" max="46" width="4.125" style="1" customWidth="1"/>
    <col min="47" max="47" width="3.875" style="1" customWidth="1"/>
    <col min="48" max="48" width="3.625" style="1" customWidth="1"/>
    <col min="49" max="49" width="4.50390625" style="1" customWidth="1"/>
    <col min="50" max="50" width="4.875" style="1" customWidth="1"/>
    <col min="51" max="52" width="3.625" style="1" customWidth="1"/>
    <col min="53" max="53" width="3.875" style="1" customWidth="1"/>
    <col min="54" max="54" width="4.875" style="1" customWidth="1"/>
    <col min="55" max="16384" width="3.375" style="1" customWidth="1"/>
  </cols>
  <sheetData>
    <row r="1" ht="43.5" customHeight="1"/>
    <row r="2" spans="2:54" ht="25.5" customHeight="1"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7" t="s">
        <v>24</v>
      </c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</row>
    <row r="3" spans="2:54" ht="20.25" customHeight="1">
      <c r="B3" s="572" t="s">
        <v>107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  <c r="BA3" s="576"/>
      <c r="BB3" s="576"/>
    </row>
    <row r="4" spans="2:54" ht="30">
      <c r="B4" s="572" t="s">
        <v>108</v>
      </c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9" t="s">
        <v>1</v>
      </c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579"/>
      <c r="AC4" s="579"/>
      <c r="AD4" s="579"/>
      <c r="AE4" s="579"/>
      <c r="AF4" s="579"/>
      <c r="AG4" s="579"/>
      <c r="AH4" s="579"/>
      <c r="AI4" s="579"/>
      <c r="AJ4" s="579"/>
      <c r="AK4" s="579"/>
      <c r="AL4" s="579"/>
      <c r="AM4" s="579"/>
      <c r="AN4" s="579"/>
      <c r="AO4" s="579"/>
      <c r="AP4" s="576"/>
      <c r="AQ4" s="576"/>
      <c r="AR4" s="576"/>
      <c r="AS4" s="576"/>
      <c r="AT4" s="576"/>
      <c r="AU4" s="576"/>
      <c r="AV4" s="576"/>
      <c r="AW4" s="576"/>
      <c r="AX4" s="576"/>
      <c r="AY4" s="576"/>
      <c r="AZ4" s="576"/>
      <c r="BA4" s="576"/>
      <c r="BB4" s="576"/>
    </row>
    <row r="5" spans="2:54" ht="26.25" customHeight="1">
      <c r="B5" s="572" t="s">
        <v>177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67" t="s">
        <v>110</v>
      </c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</row>
    <row r="6" spans="2:54" s="2" customFormat="1" ht="27.75">
      <c r="B6" s="594" t="s">
        <v>236</v>
      </c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569"/>
      <c r="AP6" s="569"/>
      <c r="AQ6" s="569"/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B6" s="569"/>
    </row>
    <row r="7" spans="2:54" s="2" customFormat="1" ht="22.5" customHeight="1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570"/>
    </row>
    <row r="8" spans="2:54" s="2" customFormat="1" ht="27" customHeight="1">
      <c r="B8" s="572" t="s">
        <v>0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600" t="s">
        <v>2</v>
      </c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1"/>
      <c r="AL8" s="601"/>
      <c r="AM8" s="601"/>
      <c r="AN8" s="601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</row>
    <row r="9" spans="2:54" s="2" customFormat="1" ht="33" customHeight="1">
      <c r="B9" s="572" t="s">
        <v>109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85" t="s">
        <v>128</v>
      </c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9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</row>
    <row r="10" spans="17:54" s="2" customFormat="1" ht="27.75" customHeight="1">
      <c r="Q10" s="585" t="s">
        <v>81</v>
      </c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9"/>
      <c r="AN10" s="9"/>
      <c r="AO10" s="598" t="s">
        <v>176</v>
      </c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</row>
    <row r="11" spans="17:54" s="2" customFormat="1" ht="27.75" customHeight="1">
      <c r="Q11" s="588" t="s">
        <v>91</v>
      </c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96" t="s">
        <v>31</v>
      </c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</row>
    <row r="12" spans="17:54" s="2" customFormat="1" ht="3.75" customHeight="1">
      <c r="Q12" s="590"/>
      <c r="R12" s="590"/>
      <c r="S12" s="590"/>
      <c r="T12" s="590"/>
      <c r="U12" s="590"/>
      <c r="V12" s="590"/>
      <c r="W12" s="590"/>
      <c r="X12" s="590"/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590"/>
      <c r="AL12" s="590"/>
      <c r="AM12" s="590"/>
      <c r="AN12" s="59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15" customHeight="1">
      <c r="Q13" s="591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3"/>
      <c r="AN13" s="593"/>
      <c r="AO13" s="27"/>
      <c r="AP13" s="595"/>
      <c r="AQ13" s="595"/>
      <c r="AR13" s="595"/>
      <c r="AS13" s="595"/>
      <c r="AT13" s="595"/>
      <c r="AU13" s="595"/>
      <c r="AV13" s="595"/>
      <c r="AW13" s="595"/>
      <c r="AX13" s="595"/>
      <c r="AY13" s="595"/>
      <c r="AZ13" s="595"/>
      <c r="BA13" s="595"/>
      <c r="BB13" s="595"/>
    </row>
    <row r="14" spans="17:54" s="2" customFormat="1" ht="52.5" customHeight="1">
      <c r="Q14" s="567" t="s">
        <v>179</v>
      </c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8"/>
      <c r="AL14" s="568"/>
      <c r="AM14" s="568"/>
      <c r="AN14" s="56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567" t="s">
        <v>178</v>
      </c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567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4">
      <c r="B17" s="587" t="s">
        <v>183</v>
      </c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587"/>
      <c r="AM17" s="587"/>
      <c r="AN17" s="587"/>
      <c r="AO17" s="587"/>
      <c r="AP17" s="587"/>
      <c r="AQ17" s="587"/>
      <c r="AR17" s="587"/>
      <c r="AS17" s="587"/>
      <c r="AT17" s="587"/>
      <c r="AU17" s="587"/>
      <c r="AV17" s="587"/>
      <c r="AW17" s="587"/>
      <c r="AX17" s="587"/>
      <c r="AY17" s="587"/>
      <c r="AZ17" s="587"/>
      <c r="BA17" s="587"/>
      <c r="BB17" s="587"/>
    </row>
    <row r="18" spans="2:54" s="2" customFormat="1" ht="24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580" t="s">
        <v>3</v>
      </c>
      <c r="C20" s="566" t="s">
        <v>4</v>
      </c>
      <c r="D20" s="566"/>
      <c r="E20" s="566"/>
      <c r="F20" s="566"/>
      <c r="G20" s="566" t="s">
        <v>5</v>
      </c>
      <c r="H20" s="566"/>
      <c r="I20" s="566"/>
      <c r="J20" s="566"/>
      <c r="K20" s="566" t="s">
        <v>6</v>
      </c>
      <c r="L20" s="566"/>
      <c r="M20" s="566"/>
      <c r="N20" s="566"/>
      <c r="O20" s="566" t="s">
        <v>7</v>
      </c>
      <c r="P20" s="566"/>
      <c r="Q20" s="566"/>
      <c r="R20" s="566"/>
      <c r="S20" s="566"/>
      <c r="T20" s="573" t="s">
        <v>8</v>
      </c>
      <c r="U20" s="574"/>
      <c r="V20" s="574"/>
      <c r="W20" s="574"/>
      <c r="X20" s="575"/>
      <c r="Y20" s="566" t="s">
        <v>9</v>
      </c>
      <c r="Z20" s="566"/>
      <c r="AA20" s="566"/>
      <c r="AB20" s="566"/>
      <c r="AC20" s="566" t="s">
        <v>10</v>
      </c>
      <c r="AD20" s="566"/>
      <c r="AE20" s="566"/>
      <c r="AF20" s="566"/>
      <c r="AG20" s="566" t="s">
        <v>11</v>
      </c>
      <c r="AH20" s="566"/>
      <c r="AI20" s="566"/>
      <c r="AJ20" s="566"/>
      <c r="AK20" s="573" t="s">
        <v>12</v>
      </c>
      <c r="AL20" s="574"/>
      <c r="AM20" s="574"/>
      <c r="AN20" s="574"/>
      <c r="AO20" s="575"/>
      <c r="AP20" s="566" t="s">
        <v>13</v>
      </c>
      <c r="AQ20" s="566"/>
      <c r="AR20" s="566"/>
      <c r="AS20" s="566"/>
      <c r="AT20" s="566" t="s">
        <v>14</v>
      </c>
      <c r="AU20" s="566"/>
      <c r="AV20" s="566"/>
      <c r="AW20" s="566"/>
      <c r="AX20" s="566" t="s">
        <v>15</v>
      </c>
      <c r="AY20" s="566"/>
      <c r="AZ20" s="566"/>
      <c r="BA20" s="566"/>
      <c r="BB20" s="566"/>
    </row>
    <row r="21" spans="2:54" s="5" customFormat="1" ht="20.25" customHeight="1">
      <c r="B21" s="580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69" t="s">
        <v>95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 t="s">
        <v>16</v>
      </c>
      <c r="S22" s="69" t="s">
        <v>95</v>
      </c>
      <c r="T22" s="69" t="s">
        <v>112</v>
      </c>
      <c r="U22" s="69" t="s">
        <v>112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 t="s">
        <v>113</v>
      </c>
      <c r="AS22" s="70" t="s">
        <v>17</v>
      </c>
      <c r="AT22" s="69" t="s">
        <v>17</v>
      </c>
      <c r="AU22" s="69" t="s">
        <v>17</v>
      </c>
      <c r="AV22" s="69" t="s">
        <v>17</v>
      </c>
      <c r="AW22" s="69" t="s">
        <v>17</v>
      </c>
      <c r="AX22" s="69" t="s">
        <v>17</v>
      </c>
      <c r="AY22" s="69" t="s">
        <v>17</v>
      </c>
      <c r="AZ22" s="69" t="s">
        <v>17</v>
      </c>
      <c r="BA22" s="69" t="s">
        <v>17</v>
      </c>
      <c r="BB22" s="71" t="s">
        <v>17</v>
      </c>
    </row>
    <row r="23" spans="2:54" ht="19.5" customHeight="1">
      <c r="B23" s="28">
        <v>2</v>
      </c>
      <c r="C23" s="69" t="s">
        <v>18</v>
      </c>
      <c r="D23" s="69" t="s">
        <v>18</v>
      </c>
      <c r="E23" s="69" t="s">
        <v>18</v>
      </c>
      <c r="F23" s="69" t="s">
        <v>19</v>
      </c>
      <c r="G23" s="69" t="s">
        <v>19</v>
      </c>
      <c r="H23" s="69" t="s">
        <v>19</v>
      </c>
      <c r="I23" s="69" t="s">
        <v>19</v>
      </c>
      <c r="J23" s="69" t="s">
        <v>19</v>
      </c>
      <c r="K23" s="69" t="s">
        <v>19</v>
      </c>
      <c r="L23" s="69" t="s">
        <v>19</v>
      </c>
      <c r="M23" s="69" t="s">
        <v>19</v>
      </c>
      <c r="N23" s="69" t="s">
        <v>19</v>
      </c>
      <c r="O23" s="69" t="s">
        <v>19</v>
      </c>
      <c r="P23" s="69" t="s">
        <v>19</v>
      </c>
      <c r="Q23" s="69" t="s">
        <v>19</v>
      </c>
      <c r="R23" s="72" t="s">
        <v>127</v>
      </c>
      <c r="S23" s="72" t="s">
        <v>127</v>
      </c>
      <c r="T23" s="73"/>
      <c r="U23" s="74"/>
      <c r="V23" s="74"/>
      <c r="W23" s="75"/>
      <c r="X23" s="75"/>
      <c r="Y23" s="75"/>
      <c r="Z23" s="75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/>
    </row>
    <row r="24" spans="2:53" ht="19.5" customHeight="1">
      <c r="B24" s="586" t="s">
        <v>205</v>
      </c>
      <c r="C24" s="586"/>
      <c r="D24" s="586"/>
      <c r="E24" s="586"/>
      <c r="F24" s="586"/>
      <c r="G24" s="586"/>
      <c r="H24" s="586"/>
      <c r="I24" s="586"/>
      <c r="J24" s="586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0"/>
      <c r="AO24" s="550"/>
      <c r="AP24" s="550"/>
      <c r="AQ24" s="550"/>
      <c r="AR24" s="550"/>
      <c r="AS24" s="550"/>
      <c r="AT24" s="550"/>
      <c r="AU24" s="550"/>
      <c r="AV24" s="550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">
      <c r="AW28" s="12"/>
      <c r="AX28" s="12"/>
      <c r="AY28" s="12"/>
      <c r="AZ28" s="12"/>
      <c r="BA28" s="12"/>
    </row>
    <row r="29" spans="2:54" ht="21.75" customHeight="1">
      <c r="B29" s="22" t="s">
        <v>180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552" t="s">
        <v>3</v>
      </c>
      <c r="C31" s="535"/>
      <c r="D31" s="553" t="s">
        <v>20</v>
      </c>
      <c r="E31" s="478"/>
      <c r="F31" s="478"/>
      <c r="G31" s="535"/>
      <c r="H31" s="477" t="s">
        <v>96</v>
      </c>
      <c r="I31" s="478"/>
      <c r="J31" s="535"/>
      <c r="K31" s="477" t="s">
        <v>21</v>
      </c>
      <c r="L31" s="554"/>
      <c r="M31" s="553" t="s">
        <v>22</v>
      </c>
      <c r="N31" s="559"/>
      <c r="O31" s="477" t="s">
        <v>206</v>
      </c>
      <c r="P31" s="478"/>
      <c r="Q31" s="535"/>
      <c r="R31" s="477" t="s">
        <v>225</v>
      </c>
      <c r="S31" s="548"/>
      <c r="T31" s="511"/>
      <c r="U31" s="477" t="s">
        <v>29</v>
      </c>
      <c r="V31" s="478"/>
      <c r="W31" s="535"/>
      <c r="X31" s="477" t="s">
        <v>25</v>
      </c>
      <c r="Y31" s="478"/>
      <c r="Z31" s="535"/>
      <c r="AA31" s="15"/>
      <c r="AB31" s="524" t="s">
        <v>26</v>
      </c>
      <c r="AC31" s="525"/>
      <c r="AD31" s="525"/>
      <c r="AE31" s="525"/>
      <c r="AF31" s="525"/>
      <c r="AG31" s="477" t="s">
        <v>111</v>
      </c>
      <c r="AH31" s="521"/>
      <c r="AI31" s="479"/>
      <c r="AJ31" s="477" t="s">
        <v>27</v>
      </c>
      <c r="AK31" s="478"/>
      <c r="AL31" s="479"/>
      <c r="AM31" s="17"/>
      <c r="AN31" s="488" t="s">
        <v>181</v>
      </c>
      <c r="AO31" s="489"/>
      <c r="AP31" s="490"/>
      <c r="AQ31" s="483" t="s">
        <v>230</v>
      </c>
      <c r="AR31" s="475"/>
      <c r="AS31" s="475"/>
      <c r="AT31" s="475"/>
      <c r="AU31" s="475"/>
      <c r="AV31" s="475"/>
      <c r="AW31" s="475"/>
      <c r="AX31" s="475"/>
      <c r="AY31" s="475" t="s">
        <v>111</v>
      </c>
      <c r="AZ31" s="475"/>
      <c r="BA31" s="475"/>
      <c r="BB31" s="476"/>
    </row>
    <row r="32" spans="2:54" ht="15.75" customHeight="1">
      <c r="B32" s="536"/>
      <c r="C32" s="538"/>
      <c r="D32" s="536"/>
      <c r="E32" s="537"/>
      <c r="F32" s="537"/>
      <c r="G32" s="538"/>
      <c r="H32" s="536"/>
      <c r="I32" s="537"/>
      <c r="J32" s="538"/>
      <c r="K32" s="555"/>
      <c r="L32" s="556"/>
      <c r="M32" s="560"/>
      <c r="N32" s="561"/>
      <c r="O32" s="536"/>
      <c r="P32" s="537"/>
      <c r="Q32" s="538"/>
      <c r="R32" s="549"/>
      <c r="S32" s="550"/>
      <c r="T32" s="551"/>
      <c r="U32" s="536"/>
      <c r="V32" s="537"/>
      <c r="W32" s="538"/>
      <c r="X32" s="536"/>
      <c r="Y32" s="537"/>
      <c r="Z32" s="538"/>
      <c r="AA32" s="15"/>
      <c r="AB32" s="525"/>
      <c r="AC32" s="525"/>
      <c r="AD32" s="525"/>
      <c r="AE32" s="525"/>
      <c r="AF32" s="525"/>
      <c r="AG32" s="522"/>
      <c r="AH32" s="523"/>
      <c r="AI32" s="482"/>
      <c r="AJ32" s="480"/>
      <c r="AK32" s="481"/>
      <c r="AL32" s="482"/>
      <c r="AM32" s="18"/>
      <c r="AN32" s="491"/>
      <c r="AO32" s="492"/>
      <c r="AP32" s="493"/>
      <c r="AQ32" s="483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6"/>
    </row>
    <row r="33" spans="2:54" ht="40.5" customHeight="1">
      <c r="B33" s="480"/>
      <c r="C33" s="539"/>
      <c r="D33" s="480"/>
      <c r="E33" s="481"/>
      <c r="F33" s="481"/>
      <c r="G33" s="539"/>
      <c r="H33" s="480"/>
      <c r="I33" s="481"/>
      <c r="J33" s="539"/>
      <c r="K33" s="557"/>
      <c r="L33" s="558"/>
      <c r="M33" s="562"/>
      <c r="N33" s="563"/>
      <c r="O33" s="480"/>
      <c r="P33" s="481"/>
      <c r="Q33" s="539"/>
      <c r="R33" s="512"/>
      <c r="S33" s="513"/>
      <c r="T33" s="514"/>
      <c r="U33" s="480"/>
      <c r="V33" s="481"/>
      <c r="W33" s="539"/>
      <c r="X33" s="480"/>
      <c r="Y33" s="481"/>
      <c r="Z33" s="539"/>
      <c r="AA33" s="15"/>
      <c r="AB33" s="581" t="s">
        <v>28</v>
      </c>
      <c r="AC33" s="581"/>
      <c r="AD33" s="581"/>
      <c r="AE33" s="581"/>
      <c r="AF33" s="581"/>
      <c r="AG33" s="583">
        <v>3</v>
      </c>
      <c r="AH33" s="583"/>
      <c r="AI33" s="583"/>
      <c r="AJ33" s="583">
        <v>3</v>
      </c>
      <c r="AK33" s="583"/>
      <c r="AL33" s="583"/>
      <c r="AM33" s="18"/>
      <c r="AN33" s="491"/>
      <c r="AO33" s="492"/>
      <c r="AP33" s="493"/>
      <c r="AQ33" s="483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6"/>
    </row>
    <row r="34" spans="2:54" ht="39" customHeight="1">
      <c r="B34" s="530">
        <v>1</v>
      </c>
      <c r="C34" s="531"/>
      <c r="D34" s="530">
        <v>36</v>
      </c>
      <c r="E34" s="540"/>
      <c r="F34" s="540"/>
      <c r="G34" s="531"/>
      <c r="H34" s="530">
        <v>2</v>
      </c>
      <c r="I34" s="540"/>
      <c r="J34" s="531"/>
      <c r="K34" s="530">
        <v>2</v>
      </c>
      <c r="L34" s="531"/>
      <c r="M34" s="564"/>
      <c r="N34" s="565"/>
      <c r="O34" s="530"/>
      <c r="P34" s="540"/>
      <c r="Q34" s="531"/>
      <c r="R34" s="544"/>
      <c r="S34" s="545"/>
      <c r="T34" s="546"/>
      <c r="U34" s="530">
        <v>12</v>
      </c>
      <c r="V34" s="540"/>
      <c r="W34" s="531"/>
      <c r="X34" s="530">
        <v>52</v>
      </c>
      <c r="Y34" s="540"/>
      <c r="Z34" s="531"/>
      <c r="AA34" s="15"/>
      <c r="AB34" s="582"/>
      <c r="AC34" s="582"/>
      <c r="AD34" s="582"/>
      <c r="AE34" s="582"/>
      <c r="AF34" s="582"/>
      <c r="AG34" s="584"/>
      <c r="AH34" s="584"/>
      <c r="AI34" s="584"/>
      <c r="AJ34" s="584"/>
      <c r="AK34" s="584"/>
      <c r="AL34" s="584"/>
      <c r="AM34" s="18"/>
      <c r="AN34" s="494"/>
      <c r="AO34" s="495"/>
      <c r="AP34" s="496"/>
      <c r="AQ34" s="484"/>
      <c r="AR34" s="485"/>
      <c r="AS34" s="485"/>
      <c r="AT34" s="485"/>
      <c r="AU34" s="485"/>
      <c r="AV34" s="485"/>
      <c r="AW34" s="485"/>
      <c r="AX34" s="485"/>
      <c r="AY34" s="475"/>
      <c r="AZ34" s="475"/>
      <c r="BA34" s="475"/>
      <c r="BB34" s="476"/>
    </row>
    <row r="35" spans="2:54" ht="27" customHeight="1">
      <c r="B35" s="541">
        <v>2</v>
      </c>
      <c r="C35" s="543"/>
      <c r="D35" s="541"/>
      <c r="E35" s="542"/>
      <c r="F35" s="542"/>
      <c r="G35" s="543"/>
      <c r="H35" s="541"/>
      <c r="I35" s="542"/>
      <c r="J35" s="543"/>
      <c r="K35" s="530"/>
      <c r="L35" s="531"/>
      <c r="M35" s="530">
        <v>3</v>
      </c>
      <c r="N35" s="531"/>
      <c r="O35" s="530">
        <v>12</v>
      </c>
      <c r="P35" s="540"/>
      <c r="Q35" s="531"/>
      <c r="R35" s="544">
        <v>2</v>
      </c>
      <c r="S35" s="545"/>
      <c r="T35" s="546"/>
      <c r="U35" s="530"/>
      <c r="V35" s="540"/>
      <c r="W35" s="531"/>
      <c r="X35" s="541">
        <v>17</v>
      </c>
      <c r="Y35" s="542"/>
      <c r="Z35" s="543"/>
      <c r="AA35" s="15"/>
      <c r="AB35" s="526"/>
      <c r="AC35" s="527"/>
      <c r="AD35" s="527"/>
      <c r="AE35" s="527"/>
      <c r="AF35" s="527"/>
      <c r="AG35" s="528"/>
      <c r="AH35" s="529"/>
      <c r="AI35" s="529"/>
      <c r="AJ35" s="518"/>
      <c r="AK35" s="519"/>
      <c r="AL35" s="520"/>
      <c r="AM35" s="16"/>
      <c r="AN35" s="497">
        <v>1</v>
      </c>
      <c r="AO35" s="498"/>
      <c r="AP35" s="499"/>
      <c r="AQ35" s="505" t="s">
        <v>182</v>
      </c>
      <c r="AR35" s="505"/>
      <c r="AS35" s="505"/>
      <c r="AT35" s="505"/>
      <c r="AU35" s="505"/>
      <c r="AV35" s="505"/>
      <c r="AW35" s="505"/>
      <c r="AX35" s="505"/>
      <c r="AY35" s="509">
        <v>3</v>
      </c>
      <c r="AZ35" s="510"/>
      <c r="BA35" s="510"/>
      <c r="BB35" s="511"/>
    </row>
    <row r="36" spans="2:54" ht="34.5" customHeight="1">
      <c r="B36" s="533" t="s">
        <v>30</v>
      </c>
      <c r="C36" s="534"/>
      <c r="D36" s="533">
        <v>36</v>
      </c>
      <c r="E36" s="534"/>
      <c r="F36" s="534"/>
      <c r="G36" s="534"/>
      <c r="H36" s="533">
        <v>2</v>
      </c>
      <c r="I36" s="534"/>
      <c r="J36" s="534"/>
      <c r="K36" s="541">
        <v>2</v>
      </c>
      <c r="L36" s="547"/>
      <c r="M36" s="541">
        <v>3</v>
      </c>
      <c r="N36" s="543"/>
      <c r="O36" s="533">
        <v>12</v>
      </c>
      <c r="P36" s="534"/>
      <c r="Q36" s="534"/>
      <c r="R36" s="505">
        <v>2</v>
      </c>
      <c r="S36" s="506"/>
      <c r="T36" s="506"/>
      <c r="U36" s="533">
        <v>12</v>
      </c>
      <c r="V36" s="534"/>
      <c r="W36" s="534"/>
      <c r="X36" s="533">
        <v>69</v>
      </c>
      <c r="Y36" s="534"/>
      <c r="Z36" s="534"/>
      <c r="AA36" s="15"/>
      <c r="AB36" s="527"/>
      <c r="AC36" s="527"/>
      <c r="AD36" s="527"/>
      <c r="AE36" s="527"/>
      <c r="AF36" s="527"/>
      <c r="AG36" s="529"/>
      <c r="AH36" s="529"/>
      <c r="AI36" s="529"/>
      <c r="AJ36" s="519"/>
      <c r="AK36" s="519"/>
      <c r="AL36" s="520"/>
      <c r="AM36" s="19"/>
      <c r="AN36" s="500"/>
      <c r="AO36" s="501"/>
      <c r="AP36" s="502"/>
      <c r="AQ36" s="508"/>
      <c r="AR36" s="508"/>
      <c r="AS36" s="508"/>
      <c r="AT36" s="508"/>
      <c r="AU36" s="508"/>
      <c r="AV36" s="508"/>
      <c r="AW36" s="508"/>
      <c r="AX36" s="508"/>
      <c r="AY36" s="512"/>
      <c r="AZ36" s="513"/>
      <c r="BA36" s="513"/>
      <c r="BB36" s="514"/>
    </row>
    <row r="37" spans="2:54" ht="19.5" customHeight="1">
      <c r="B37" s="517"/>
      <c r="C37" s="516"/>
      <c r="D37" s="503"/>
      <c r="E37" s="504"/>
      <c r="F37" s="504"/>
      <c r="G37" s="504"/>
      <c r="H37" s="517"/>
      <c r="I37" s="516"/>
      <c r="J37" s="516"/>
      <c r="K37" s="517"/>
      <c r="L37" s="516"/>
      <c r="M37" s="516"/>
      <c r="N37" s="516"/>
      <c r="O37" s="503"/>
      <c r="P37" s="504"/>
      <c r="Q37" s="504"/>
      <c r="R37" s="486"/>
      <c r="S37" s="532"/>
      <c r="T37" s="532"/>
      <c r="U37" s="515"/>
      <c r="V37" s="516"/>
      <c r="W37" s="516"/>
      <c r="X37" s="515"/>
      <c r="Y37" s="516"/>
      <c r="Z37" s="516"/>
      <c r="AA37" s="15"/>
      <c r="AM37" s="16"/>
      <c r="AN37" s="487"/>
      <c r="AO37" s="487"/>
      <c r="AP37" s="487"/>
      <c r="AQ37" s="486"/>
      <c r="AR37" s="486"/>
      <c r="AS37" s="486"/>
      <c r="AT37" s="486"/>
      <c r="AU37" s="486"/>
      <c r="AV37" s="486"/>
      <c r="AW37" s="486"/>
      <c r="AX37" s="486"/>
      <c r="AY37" s="486"/>
      <c r="AZ37" s="486"/>
      <c r="BA37" s="486"/>
      <c r="BB37" s="507"/>
    </row>
    <row r="38" spans="2:54" ht="21.75" customHeight="1">
      <c r="B38" s="517"/>
      <c r="C38" s="516"/>
      <c r="D38" s="503"/>
      <c r="E38" s="504"/>
      <c r="F38" s="504"/>
      <c r="G38" s="504"/>
      <c r="H38" s="517"/>
      <c r="I38" s="516"/>
      <c r="J38" s="516"/>
      <c r="K38" s="515"/>
      <c r="L38" s="516"/>
      <c r="M38" s="516"/>
      <c r="N38" s="516"/>
      <c r="O38" s="503"/>
      <c r="P38" s="504"/>
      <c r="Q38" s="504"/>
      <c r="R38" s="486"/>
      <c r="S38" s="532"/>
      <c r="T38" s="532"/>
      <c r="U38" s="517"/>
      <c r="V38" s="516"/>
      <c r="W38" s="516"/>
      <c r="X38" s="515"/>
      <c r="Y38" s="516"/>
      <c r="Z38" s="516"/>
      <c r="AA38" s="15"/>
      <c r="AM38" s="16"/>
      <c r="AN38" s="487"/>
      <c r="AO38" s="487"/>
      <c r="AP38" s="487"/>
      <c r="AQ38" s="486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507"/>
    </row>
  </sheetData>
  <sheetProtection selectLockedCells="1" selectUnlockedCells="1"/>
  <mergeCells count="109">
    <mergeCell ref="B6:P6"/>
    <mergeCell ref="Q10:AL10"/>
    <mergeCell ref="AP13:BB13"/>
    <mergeCell ref="AO11:BB11"/>
    <mergeCell ref="AO10:BB10"/>
    <mergeCell ref="Q8:AN8"/>
    <mergeCell ref="B8:P8"/>
    <mergeCell ref="B9:P9"/>
    <mergeCell ref="B24:AV24"/>
    <mergeCell ref="AT20:AW20"/>
    <mergeCell ref="B17:BB17"/>
    <mergeCell ref="AX20:BB20"/>
    <mergeCell ref="Q11:AN12"/>
    <mergeCell ref="Q13:AN13"/>
    <mergeCell ref="O20:S20"/>
    <mergeCell ref="B3:P3"/>
    <mergeCell ref="AP2:BB4"/>
    <mergeCell ref="Q2:AO2"/>
    <mergeCell ref="B2:P2"/>
    <mergeCell ref="B4:P4"/>
    <mergeCell ref="Q4:AO4"/>
    <mergeCell ref="B20:B21"/>
    <mergeCell ref="AP20:AS20"/>
    <mergeCell ref="Q9:AM9"/>
    <mergeCell ref="B37:C37"/>
    <mergeCell ref="AO5:BB9"/>
    <mergeCell ref="B5:P5"/>
    <mergeCell ref="G20:J20"/>
    <mergeCell ref="AK20:AO20"/>
    <mergeCell ref="Q15:AN15"/>
    <mergeCell ref="T20:X20"/>
    <mergeCell ref="Y20:AB20"/>
    <mergeCell ref="C20:F20"/>
    <mergeCell ref="AG20:AJ20"/>
    <mergeCell ref="M34:N34"/>
    <mergeCell ref="AC20:AF20"/>
    <mergeCell ref="K20:N20"/>
    <mergeCell ref="Q14:AN14"/>
    <mergeCell ref="B38:C38"/>
    <mergeCell ref="X31:Z33"/>
    <mergeCell ref="H34:J34"/>
    <mergeCell ref="H35:J35"/>
    <mergeCell ref="O35:Q35"/>
    <mergeCell ref="U34:W34"/>
    <mergeCell ref="O36:Q36"/>
    <mergeCell ref="B31:C33"/>
    <mergeCell ref="D31:G33"/>
    <mergeCell ref="H31:J33"/>
    <mergeCell ref="K37:N37"/>
    <mergeCell ref="B36:C36"/>
    <mergeCell ref="B35:C35"/>
    <mergeCell ref="B34:C34"/>
    <mergeCell ref="K31:L33"/>
    <mergeCell ref="M31:N33"/>
    <mergeCell ref="O37:Q37"/>
    <mergeCell ref="M36:N36"/>
    <mergeCell ref="H37:J37"/>
    <mergeCell ref="K34:L34"/>
    <mergeCell ref="O31:Q33"/>
    <mergeCell ref="R38:T38"/>
    <mergeCell ref="H38:J38"/>
    <mergeCell ref="H36:J36"/>
    <mergeCell ref="R31:T33"/>
    <mergeCell ref="R35:T35"/>
    <mergeCell ref="D37:G37"/>
    <mergeCell ref="D36:G36"/>
    <mergeCell ref="D34:G34"/>
    <mergeCell ref="D35:G35"/>
    <mergeCell ref="K35:L35"/>
    <mergeCell ref="K36:L36"/>
    <mergeCell ref="M35:N35"/>
    <mergeCell ref="R37:T37"/>
    <mergeCell ref="U36:W36"/>
    <mergeCell ref="U31:W33"/>
    <mergeCell ref="X34:Z34"/>
    <mergeCell ref="X35:Z35"/>
    <mergeCell ref="X36:Z36"/>
    <mergeCell ref="X37:Z37"/>
    <mergeCell ref="R34:T34"/>
    <mergeCell ref="O34:Q34"/>
    <mergeCell ref="U38:W38"/>
    <mergeCell ref="AJ35:AL36"/>
    <mergeCell ref="AG31:AI32"/>
    <mergeCell ref="AB31:AF32"/>
    <mergeCell ref="AB35:AF36"/>
    <mergeCell ref="AG35:AI36"/>
    <mergeCell ref="U35:W35"/>
    <mergeCell ref="U37:W37"/>
    <mergeCell ref="AB33:AF34"/>
    <mergeCell ref="AG33:AI34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AY31:BB34"/>
    <mergeCell ref="AJ31:AL32"/>
    <mergeCell ref="AQ31:AX34"/>
    <mergeCell ref="AQ38:AX38"/>
    <mergeCell ref="AQ37:AX37"/>
    <mergeCell ref="AN38:AP38"/>
    <mergeCell ref="AN31:AP34"/>
    <mergeCell ref="AN35:AP36"/>
    <mergeCell ref="AJ33:AL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tabSelected="1" view="pageBreakPreview" zoomScale="82" zoomScaleSheetLayoutView="82" zoomScalePageLayoutView="0" workbookViewId="0" topLeftCell="A1">
      <selection activeCell="G12" sqref="G12"/>
    </sheetView>
  </sheetViews>
  <sheetFormatPr defaultColWidth="9.00390625" defaultRowHeight="12.75"/>
  <cols>
    <col min="1" max="1" width="8.50390625" style="127" customWidth="1"/>
    <col min="2" max="2" width="47.875" style="191" customWidth="1"/>
    <col min="3" max="6" width="9.125" style="127" customWidth="1"/>
    <col min="7" max="7" width="10.00390625" style="127" customWidth="1"/>
    <col min="8" max="13" width="9.125" style="127" customWidth="1"/>
    <col min="14" max="14" width="9.50390625" style="127" customWidth="1"/>
    <col min="15" max="15" width="6.50390625" style="127" customWidth="1"/>
    <col min="16" max="16" width="6.50390625" style="127" hidden="1" customWidth="1"/>
    <col min="17" max="17" width="6.625" style="127" customWidth="1"/>
    <col min="18" max="18" width="9.125" style="0" hidden="1" customWidth="1"/>
    <col min="19" max="35" width="0" style="0" hidden="1" customWidth="1"/>
  </cols>
  <sheetData>
    <row r="1" spans="1:17" ht="15">
      <c r="A1" s="638" t="s">
        <v>237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9" t="s">
        <v>32</v>
      </c>
      <c r="O1" s="639"/>
      <c r="P1" s="639"/>
      <c r="Q1" s="639"/>
    </row>
    <row r="2" spans="1:17" ht="15.75" customHeight="1">
      <c r="A2" s="640" t="s">
        <v>33</v>
      </c>
      <c r="B2" s="641" t="s">
        <v>66</v>
      </c>
      <c r="C2" s="642" t="s">
        <v>116</v>
      </c>
      <c r="D2" s="643"/>
      <c r="E2" s="644"/>
      <c r="F2" s="645"/>
      <c r="G2" s="617" t="s">
        <v>34</v>
      </c>
      <c r="H2" s="616" t="s">
        <v>35</v>
      </c>
      <c r="I2" s="616"/>
      <c r="J2" s="616"/>
      <c r="K2" s="616"/>
      <c r="L2" s="616"/>
      <c r="M2" s="616"/>
      <c r="N2" s="616" t="s">
        <v>36</v>
      </c>
      <c r="O2" s="616"/>
      <c r="P2" s="616"/>
      <c r="Q2" s="616"/>
    </row>
    <row r="3" spans="1:17" ht="37.5" customHeight="1">
      <c r="A3" s="640"/>
      <c r="B3" s="641"/>
      <c r="C3" s="646"/>
      <c r="D3" s="647"/>
      <c r="E3" s="648"/>
      <c r="F3" s="649"/>
      <c r="G3" s="617"/>
      <c r="H3" s="617" t="s">
        <v>37</v>
      </c>
      <c r="I3" s="657" t="s">
        <v>38</v>
      </c>
      <c r="J3" s="657"/>
      <c r="K3" s="657"/>
      <c r="L3" s="657"/>
      <c r="M3" s="617" t="s">
        <v>39</v>
      </c>
      <c r="N3" s="616"/>
      <c r="O3" s="616"/>
      <c r="P3" s="616"/>
      <c r="Q3" s="616"/>
    </row>
    <row r="4" spans="1:17" ht="15">
      <c r="A4" s="640"/>
      <c r="B4" s="641"/>
      <c r="C4" s="617" t="s">
        <v>40</v>
      </c>
      <c r="D4" s="617" t="s">
        <v>41</v>
      </c>
      <c r="E4" s="650" t="s">
        <v>63</v>
      </c>
      <c r="F4" s="651"/>
      <c r="G4" s="617"/>
      <c r="H4" s="617"/>
      <c r="I4" s="617" t="s">
        <v>30</v>
      </c>
      <c r="J4" s="617" t="s">
        <v>42</v>
      </c>
      <c r="K4" s="617" t="s">
        <v>43</v>
      </c>
      <c r="L4" s="617" t="s">
        <v>44</v>
      </c>
      <c r="M4" s="617"/>
      <c r="N4" s="652" t="s">
        <v>45</v>
      </c>
      <c r="O4" s="653"/>
      <c r="P4" s="654"/>
      <c r="Q4" s="83" t="s">
        <v>98</v>
      </c>
    </row>
    <row r="5" spans="1:17" ht="15">
      <c r="A5" s="640"/>
      <c r="B5" s="641"/>
      <c r="C5" s="617"/>
      <c r="D5" s="617"/>
      <c r="E5" s="618" t="s">
        <v>64</v>
      </c>
      <c r="F5" s="618" t="s">
        <v>65</v>
      </c>
      <c r="G5" s="617"/>
      <c r="H5" s="617"/>
      <c r="I5" s="617"/>
      <c r="J5" s="617"/>
      <c r="K5" s="617"/>
      <c r="L5" s="617"/>
      <c r="M5" s="617"/>
      <c r="N5" s="30">
        <v>1</v>
      </c>
      <c r="O5" s="30">
        <v>2</v>
      </c>
      <c r="P5" s="30"/>
      <c r="Q5" s="30">
        <v>3</v>
      </c>
    </row>
    <row r="6" spans="1:17" ht="29.25" customHeight="1">
      <c r="A6" s="640"/>
      <c r="B6" s="641"/>
      <c r="C6" s="617"/>
      <c r="D6" s="617"/>
      <c r="E6" s="619"/>
      <c r="F6" s="619"/>
      <c r="G6" s="617"/>
      <c r="H6" s="617"/>
      <c r="I6" s="617"/>
      <c r="J6" s="617"/>
      <c r="K6" s="617"/>
      <c r="L6" s="617"/>
      <c r="M6" s="617"/>
      <c r="N6" s="650" t="s">
        <v>119</v>
      </c>
      <c r="O6" s="679"/>
      <c r="P6" s="679"/>
      <c r="Q6" s="679"/>
    </row>
    <row r="7" spans="1:17" ht="15">
      <c r="A7" s="640"/>
      <c r="B7" s="641"/>
      <c r="C7" s="617"/>
      <c r="D7" s="617"/>
      <c r="E7" s="620"/>
      <c r="F7" s="620"/>
      <c r="G7" s="617"/>
      <c r="H7" s="617"/>
      <c r="I7" s="617"/>
      <c r="J7" s="617"/>
      <c r="K7" s="617"/>
      <c r="L7" s="617"/>
      <c r="M7" s="617"/>
      <c r="N7" s="31"/>
      <c r="O7" s="31"/>
      <c r="P7" s="31"/>
      <c r="Q7" s="31"/>
    </row>
    <row r="8" spans="1:17" ht="15.75" thickBot="1">
      <c r="A8" s="46">
        <v>1</v>
      </c>
      <c r="B8" s="47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/>
      <c r="Q8" s="48">
        <v>16</v>
      </c>
    </row>
    <row r="9" spans="1:17" ht="15.75" thickBot="1">
      <c r="A9" s="675" t="s">
        <v>80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7"/>
      <c r="Q9" s="678"/>
    </row>
    <row r="10" spans="1:17" ht="15">
      <c r="A10" s="667" t="s">
        <v>136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9"/>
    </row>
    <row r="11" spans="1:17" ht="30.75" hidden="1">
      <c r="A11" s="54" t="s">
        <v>68</v>
      </c>
      <c r="B11" s="84" t="s">
        <v>67</v>
      </c>
      <c r="C11" s="35"/>
      <c r="D11" s="35"/>
      <c r="E11" s="35"/>
      <c r="F11" s="204"/>
      <c r="G11" s="85">
        <v>3</v>
      </c>
      <c r="H11" s="86">
        <f>G11*30</f>
        <v>90</v>
      </c>
      <c r="I11" s="35"/>
      <c r="J11" s="35"/>
      <c r="K11" s="35"/>
      <c r="L11" s="35"/>
      <c r="M11" s="35"/>
      <c r="N11" s="35"/>
      <c r="O11" s="35"/>
      <c r="P11" s="35"/>
      <c r="Q11" s="35"/>
    </row>
    <row r="12" spans="1:34" ht="23.25" customHeight="1">
      <c r="A12" s="108" t="s">
        <v>50</v>
      </c>
      <c r="B12" s="194" t="s">
        <v>104</v>
      </c>
      <c r="C12" s="100"/>
      <c r="D12" s="56"/>
      <c r="E12" s="56"/>
      <c r="F12" s="99"/>
      <c r="G12" s="123">
        <v>3.5</v>
      </c>
      <c r="H12" s="101">
        <f>H13+H14</f>
        <v>105</v>
      </c>
      <c r="I12" s="102"/>
      <c r="J12" s="102"/>
      <c r="K12" s="102"/>
      <c r="L12" s="102"/>
      <c r="M12" s="103"/>
      <c r="N12" s="104"/>
      <c r="O12" s="105"/>
      <c r="P12" s="106"/>
      <c r="Q12" s="107"/>
      <c r="AG12" t="b">
        <f aca="true" t="shared" si="0" ref="AG12:AH14">ISBLANK(N12)</f>
        <v>1</v>
      </c>
      <c r="AH12" t="b">
        <f t="shared" si="0"/>
        <v>1</v>
      </c>
    </row>
    <row r="13" spans="1:34" ht="21" customHeight="1">
      <c r="A13" s="108"/>
      <c r="B13" s="187" t="s">
        <v>104</v>
      </c>
      <c r="C13" s="100"/>
      <c r="D13" s="56" t="s">
        <v>50</v>
      </c>
      <c r="E13" s="56"/>
      <c r="F13" s="99"/>
      <c r="G13" s="124">
        <v>1.5</v>
      </c>
      <c r="H13" s="125">
        <f>G13*30</f>
        <v>45</v>
      </c>
      <c r="I13" s="126">
        <v>4</v>
      </c>
      <c r="J13" s="126"/>
      <c r="K13" s="126"/>
      <c r="L13" s="126" t="s">
        <v>97</v>
      </c>
      <c r="M13" s="109">
        <f>H13-I13</f>
        <v>41</v>
      </c>
      <c r="N13" s="110" t="s">
        <v>97</v>
      </c>
      <c r="O13" s="111"/>
      <c r="P13" s="112"/>
      <c r="Q13" s="113"/>
      <c r="S13">
        <v>8</v>
      </c>
      <c r="T13">
        <v>4</v>
      </c>
      <c r="U13">
        <v>20</v>
      </c>
      <c r="V13">
        <v>10</v>
      </c>
      <c r="AF13" t="s">
        <v>156</v>
      </c>
      <c r="AG13" t="b">
        <f t="shared" si="0"/>
        <v>0</v>
      </c>
      <c r="AH13" t="b">
        <f t="shared" si="0"/>
        <v>1</v>
      </c>
    </row>
    <row r="14" spans="1:34" ht="15.75" customHeight="1">
      <c r="A14" s="114"/>
      <c r="B14" s="188" t="s">
        <v>104</v>
      </c>
      <c r="C14" s="115">
        <v>2</v>
      </c>
      <c r="D14" s="55"/>
      <c r="E14" s="55"/>
      <c r="F14" s="98"/>
      <c r="G14" s="128">
        <v>2</v>
      </c>
      <c r="H14" s="129">
        <f>G14*30</f>
        <v>60</v>
      </c>
      <c r="I14" s="130">
        <v>4</v>
      </c>
      <c r="J14" s="63"/>
      <c r="K14" s="63"/>
      <c r="L14" s="63" t="s">
        <v>97</v>
      </c>
      <c r="M14" s="116">
        <f>H14-I14</f>
        <v>56</v>
      </c>
      <c r="N14" s="117"/>
      <c r="O14" s="110" t="s">
        <v>97</v>
      </c>
      <c r="P14" s="110"/>
      <c r="Q14" s="118"/>
      <c r="AF14" t="s">
        <v>156</v>
      </c>
      <c r="AG14" t="b">
        <f t="shared" si="0"/>
        <v>1</v>
      </c>
      <c r="AH14" t="b">
        <f t="shared" si="0"/>
        <v>0</v>
      </c>
    </row>
    <row r="15" spans="1:34" ht="15">
      <c r="A15" s="55" t="s">
        <v>82</v>
      </c>
      <c r="B15" s="87" t="s">
        <v>199</v>
      </c>
      <c r="C15" s="49"/>
      <c r="D15" s="58">
        <v>1</v>
      </c>
      <c r="E15" s="49"/>
      <c r="F15" s="46"/>
      <c r="G15" s="50">
        <v>3</v>
      </c>
      <c r="H15" s="49">
        <f>G15*30</f>
        <v>90</v>
      </c>
      <c r="I15" s="49">
        <v>4</v>
      </c>
      <c r="J15" s="49" t="s">
        <v>97</v>
      </c>
      <c r="K15" s="49"/>
      <c r="L15" s="49"/>
      <c r="M15" s="49">
        <f>H15-I15</f>
        <v>86</v>
      </c>
      <c r="N15" s="51" t="s">
        <v>97</v>
      </c>
      <c r="O15" s="52"/>
      <c r="P15" s="52"/>
      <c r="Q15" s="52"/>
      <c r="AF15" t="s">
        <v>155</v>
      </c>
      <c r="AG15" t="b">
        <f aca="true" t="shared" si="1" ref="AG15:AH18">ISBLANK(N15)</f>
        <v>0</v>
      </c>
      <c r="AH15" t="b">
        <f t="shared" si="1"/>
        <v>1</v>
      </c>
    </row>
    <row r="16" spans="1:34" ht="16.5" thickBot="1">
      <c r="A16" s="54" t="s">
        <v>83</v>
      </c>
      <c r="B16" s="84" t="s">
        <v>62</v>
      </c>
      <c r="C16" s="34">
        <v>1</v>
      </c>
      <c r="D16" s="34"/>
      <c r="E16" s="34"/>
      <c r="F16" s="33"/>
      <c r="G16" s="43">
        <v>3</v>
      </c>
      <c r="H16" s="39">
        <v>90</v>
      </c>
      <c r="I16" s="79">
        <v>4</v>
      </c>
      <c r="J16" s="79" t="s">
        <v>97</v>
      </c>
      <c r="K16" s="34"/>
      <c r="L16" s="34"/>
      <c r="M16" s="34">
        <v>86</v>
      </c>
      <c r="N16" s="42" t="s">
        <v>97</v>
      </c>
      <c r="O16" s="36"/>
      <c r="P16" s="36"/>
      <c r="Q16" s="36"/>
      <c r="AG16" t="b">
        <f t="shared" si="1"/>
        <v>0</v>
      </c>
      <c r="AH16" t="b">
        <f t="shared" si="1"/>
        <v>1</v>
      </c>
    </row>
    <row r="17" spans="1:34" ht="16.5" customHeight="1" hidden="1">
      <c r="A17" s="42"/>
      <c r="B17" s="40"/>
      <c r="C17" s="34"/>
      <c r="D17" s="34"/>
      <c r="E17" s="34"/>
      <c r="F17" s="33"/>
      <c r="G17" s="38"/>
      <c r="H17" s="34"/>
      <c r="I17" s="79"/>
      <c r="J17" s="79"/>
      <c r="K17" s="34"/>
      <c r="L17" s="34"/>
      <c r="M17" s="34"/>
      <c r="N17" s="34"/>
      <c r="O17" s="36"/>
      <c r="P17" s="36"/>
      <c r="Q17" s="36"/>
      <c r="AF17" t="s">
        <v>130</v>
      </c>
      <c r="AG17" t="b">
        <f t="shared" si="1"/>
        <v>1</v>
      </c>
      <c r="AH17" t="b">
        <f t="shared" si="1"/>
        <v>1</v>
      </c>
    </row>
    <row r="18" spans="1:34" ht="30.75" customHeight="1" hidden="1" thickBot="1">
      <c r="A18" s="55"/>
      <c r="B18" s="37"/>
      <c r="C18" s="34"/>
      <c r="D18" s="34"/>
      <c r="E18" s="34"/>
      <c r="F18" s="32"/>
      <c r="G18" s="38"/>
      <c r="H18" s="34"/>
      <c r="I18" s="34"/>
      <c r="J18" s="34"/>
      <c r="K18" s="34"/>
      <c r="L18" s="34"/>
      <c r="M18" s="34"/>
      <c r="N18" s="34"/>
      <c r="O18" s="36"/>
      <c r="P18" s="36"/>
      <c r="Q18" s="36"/>
      <c r="AF18" t="s">
        <v>130</v>
      </c>
      <c r="AG18" t="b">
        <f t="shared" si="1"/>
        <v>1</v>
      </c>
      <c r="AH18" t="b">
        <f t="shared" si="1"/>
        <v>1</v>
      </c>
    </row>
    <row r="19" spans="1:36" ht="19.5" customHeight="1" thickBot="1">
      <c r="A19" s="659" t="s">
        <v>99</v>
      </c>
      <c r="B19" s="660"/>
      <c r="C19" s="53"/>
      <c r="D19" s="60"/>
      <c r="E19" s="60"/>
      <c r="F19" s="95"/>
      <c r="G19" s="96">
        <f>G12+G15+G16</f>
        <v>9.5</v>
      </c>
      <c r="H19" s="222">
        <f>H12+H15+H16</f>
        <v>285</v>
      </c>
      <c r="I19" s="222">
        <f>I13+I14+I15+I16</f>
        <v>16</v>
      </c>
      <c r="J19" s="60">
        <v>8</v>
      </c>
      <c r="K19" s="60">
        <f>SUM(K11,K16)</f>
        <v>0</v>
      </c>
      <c r="L19" s="60">
        <v>8</v>
      </c>
      <c r="M19" s="60">
        <f>M13+M14+M15+M16</f>
        <v>269</v>
      </c>
      <c r="N19" s="119" t="s">
        <v>226</v>
      </c>
      <c r="O19" s="120" t="s">
        <v>97</v>
      </c>
      <c r="P19" s="202"/>
      <c r="Q19" s="203"/>
      <c r="AJ19">
        <f>G19*30</f>
        <v>285</v>
      </c>
    </row>
    <row r="20" spans="1:17" ht="16.5" thickBot="1">
      <c r="A20" s="661" t="s">
        <v>137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663"/>
      <c r="P20" s="662"/>
      <c r="Q20" s="664"/>
    </row>
    <row r="21" spans="1:34" ht="30.75">
      <c r="A21" s="78" t="s">
        <v>50</v>
      </c>
      <c r="B21" s="40" t="s">
        <v>120</v>
      </c>
      <c r="C21" s="198"/>
      <c r="D21" s="198">
        <v>2</v>
      </c>
      <c r="E21" s="198"/>
      <c r="F21" s="198"/>
      <c r="G21" s="409">
        <v>3</v>
      </c>
      <c r="H21" s="198">
        <f>G21*30</f>
        <v>90</v>
      </c>
      <c r="I21" s="198">
        <v>6</v>
      </c>
      <c r="J21" s="198">
        <v>4</v>
      </c>
      <c r="K21" s="198">
        <v>2</v>
      </c>
      <c r="L21" s="198"/>
      <c r="M21" s="198">
        <f>H21-I21</f>
        <v>84</v>
      </c>
      <c r="N21" s="410"/>
      <c r="O21" s="410" t="s">
        <v>100</v>
      </c>
      <c r="P21" s="411"/>
      <c r="Q21" s="198"/>
      <c r="AF21" t="s">
        <v>155</v>
      </c>
      <c r="AG21" t="b">
        <f aca="true" t="shared" si="2" ref="AG21:AG26">ISBLANK(N21)</f>
        <v>1</v>
      </c>
      <c r="AH21" t="b">
        <f>ISBLANK(O21)</f>
        <v>0</v>
      </c>
    </row>
    <row r="22" spans="1:34" ht="15">
      <c r="A22" s="54" t="s">
        <v>82</v>
      </c>
      <c r="B22" s="405" t="s">
        <v>187</v>
      </c>
      <c r="C22" s="79">
        <v>1</v>
      </c>
      <c r="D22" s="79"/>
      <c r="E22" s="79"/>
      <c r="F22" s="32"/>
      <c r="G22" s="345">
        <v>4</v>
      </c>
      <c r="H22" s="79">
        <f>G22*30</f>
        <v>120</v>
      </c>
      <c r="I22" s="79">
        <v>6</v>
      </c>
      <c r="J22" s="79">
        <v>4</v>
      </c>
      <c r="K22" s="79"/>
      <c r="L22" s="79">
        <v>2</v>
      </c>
      <c r="M22" s="79">
        <f>H22-I22</f>
        <v>114</v>
      </c>
      <c r="N22" s="412" t="s">
        <v>100</v>
      </c>
      <c r="O22" s="412"/>
      <c r="P22" s="191"/>
      <c r="Q22" s="413"/>
      <c r="AF22" t="s">
        <v>155</v>
      </c>
      <c r="AG22" t="b">
        <f t="shared" si="2"/>
        <v>0</v>
      </c>
      <c r="AH22" t="b">
        <f>ISBLANK(O22)</f>
        <v>1</v>
      </c>
    </row>
    <row r="23" spans="1:34" ht="30.75">
      <c r="A23" s="54" t="s">
        <v>83</v>
      </c>
      <c r="B23" s="40" t="s">
        <v>153</v>
      </c>
      <c r="C23" s="79">
        <v>2</v>
      </c>
      <c r="D23" s="79"/>
      <c r="E23" s="79"/>
      <c r="F23" s="32"/>
      <c r="G23" s="345">
        <v>6.5</v>
      </c>
      <c r="H23" s="79">
        <f>G23*30</f>
        <v>195</v>
      </c>
      <c r="I23" s="79">
        <v>10</v>
      </c>
      <c r="J23" s="79">
        <v>8</v>
      </c>
      <c r="K23" s="79">
        <v>2</v>
      </c>
      <c r="L23" s="79"/>
      <c r="M23" s="79">
        <f>H23-I23</f>
        <v>185</v>
      </c>
      <c r="N23" s="406"/>
      <c r="O23" s="416" t="s">
        <v>227</v>
      </c>
      <c r="P23" s="414"/>
      <c r="Q23" s="415"/>
      <c r="AF23" t="s">
        <v>155</v>
      </c>
      <c r="AG23" t="b">
        <f t="shared" si="2"/>
        <v>1</v>
      </c>
      <c r="AH23" t="b">
        <f>ISBLANK(O23)</f>
        <v>0</v>
      </c>
    </row>
    <row r="24" spans="1:34" ht="30.75">
      <c r="A24" s="54" t="s">
        <v>114</v>
      </c>
      <c r="B24" s="40" t="s">
        <v>52</v>
      </c>
      <c r="C24" s="79"/>
      <c r="D24" s="79">
        <v>2</v>
      </c>
      <c r="E24" s="79"/>
      <c r="F24" s="33"/>
      <c r="G24" s="417">
        <v>3</v>
      </c>
      <c r="H24" s="79">
        <f>G24*30</f>
        <v>90</v>
      </c>
      <c r="I24" s="79">
        <v>6</v>
      </c>
      <c r="J24" s="79">
        <v>4</v>
      </c>
      <c r="K24" s="79">
        <v>2</v>
      </c>
      <c r="L24" s="79"/>
      <c r="M24" s="79">
        <f>H24-I24</f>
        <v>84</v>
      </c>
      <c r="N24" s="54"/>
      <c r="O24" s="406" t="s">
        <v>100</v>
      </c>
      <c r="P24" s="406"/>
      <c r="Q24" s="418"/>
      <c r="AF24" t="s">
        <v>155</v>
      </c>
      <c r="AG24" t="b">
        <f t="shared" si="2"/>
        <v>1</v>
      </c>
      <c r="AH24" t="b">
        <f>ISBLANK(O24)</f>
        <v>0</v>
      </c>
    </row>
    <row r="25" spans="1:34" ht="69.75" customHeight="1">
      <c r="A25" s="54" t="s">
        <v>138</v>
      </c>
      <c r="B25" s="317" t="s">
        <v>154</v>
      </c>
      <c r="C25" s="79">
        <v>2</v>
      </c>
      <c r="D25" s="79"/>
      <c r="E25" s="79"/>
      <c r="F25" s="32"/>
      <c r="G25" s="417">
        <v>5.5</v>
      </c>
      <c r="H25" s="79">
        <f>G25*30</f>
        <v>165</v>
      </c>
      <c r="I25" s="79">
        <v>12</v>
      </c>
      <c r="J25" s="79">
        <v>4</v>
      </c>
      <c r="K25" s="79">
        <v>4</v>
      </c>
      <c r="L25" s="79"/>
      <c r="M25" s="79">
        <f>H25-I25</f>
        <v>153</v>
      </c>
      <c r="N25" s="54"/>
      <c r="O25" s="406" t="s">
        <v>208</v>
      </c>
      <c r="P25" s="191"/>
      <c r="Q25" s="415"/>
      <c r="AF25" t="s">
        <v>155</v>
      </c>
      <c r="AG25" t="b">
        <f t="shared" si="2"/>
        <v>1</v>
      </c>
      <c r="AH25" t="b">
        <f>ISBLANK(O25)</f>
        <v>0</v>
      </c>
    </row>
    <row r="26" spans="1:33" ht="47.25" hidden="1" thickBot="1">
      <c r="A26" s="55" t="s">
        <v>139</v>
      </c>
      <c r="B26" s="227" t="s">
        <v>59</v>
      </c>
      <c r="C26" s="381"/>
      <c r="D26" s="381"/>
      <c r="E26" s="49"/>
      <c r="F26" s="382"/>
      <c r="G26" s="59"/>
      <c r="H26" s="58"/>
      <c r="I26" s="58"/>
      <c r="J26" s="58"/>
      <c r="K26" s="58"/>
      <c r="L26" s="49"/>
      <c r="M26" s="49"/>
      <c r="N26" s="55"/>
      <c r="O26" s="383"/>
      <c r="Q26" s="52"/>
      <c r="AG26" t="b">
        <f t="shared" si="2"/>
        <v>1</v>
      </c>
    </row>
    <row r="27" spans="1:17" ht="15.75" thickBot="1">
      <c r="A27" s="384" t="s">
        <v>139</v>
      </c>
      <c r="B27" s="385" t="s">
        <v>204</v>
      </c>
      <c r="C27" s="386"/>
      <c r="D27" s="386">
        <v>2</v>
      </c>
      <c r="E27" s="387"/>
      <c r="F27" s="388"/>
      <c r="G27" s="389">
        <v>3</v>
      </c>
      <c r="H27" s="390">
        <f>G27*30</f>
        <v>90</v>
      </c>
      <c r="I27" s="390">
        <v>4</v>
      </c>
      <c r="J27" s="390">
        <v>4</v>
      </c>
      <c r="K27" s="390"/>
      <c r="L27" s="387"/>
      <c r="M27" s="387">
        <f>H27-I27</f>
        <v>86</v>
      </c>
      <c r="N27" s="384"/>
      <c r="O27" s="391" t="s">
        <v>97</v>
      </c>
      <c r="P27" s="392"/>
      <c r="Q27" s="393"/>
    </row>
    <row r="28" spans="1:36" ht="20.25" customHeight="1" thickBot="1">
      <c r="A28" s="623" t="s">
        <v>140</v>
      </c>
      <c r="B28" s="624"/>
      <c r="C28" s="82"/>
      <c r="D28" s="82"/>
      <c r="E28" s="82"/>
      <c r="F28" s="82"/>
      <c r="G28" s="122">
        <f>G21+G22+G23+G24+G25+G27</f>
        <v>25</v>
      </c>
      <c r="H28" s="122">
        <f>H21+H22+H23+H24+H25+H27</f>
        <v>750</v>
      </c>
      <c r="I28" s="122">
        <f>I21+I22+I23+I24+I25+I27</f>
        <v>44</v>
      </c>
      <c r="J28" s="122">
        <f>J21+J22+J23+J24+J25+J27</f>
        <v>28</v>
      </c>
      <c r="K28" s="122">
        <f>K21+K22+K23+K24+K25</f>
        <v>10</v>
      </c>
      <c r="L28" s="122">
        <f>L21+L22+L23+L24+L25</f>
        <v>2</v>
      </c>
      <c r="M28" s="122">
        <f>M21+M22+M23+M24+M25+M27</f>
        <v>706</v>
      </c>
      <c r="N28" s="469" t="s">
        <v>100</v>
      </c>
      <c r="O28" s="93" t="s">
        <v>229</v>
      </c>
      <c r="P28" s="93"/>
      <c r="Q28" s="93">
        <f>SUM(Q21:Q26)</f>
        <v>0</v>
      </c>
      <c r="AJ28">
        <f>G28*30</f>
        <v>750</v>
      </c>
    </row>
    <row r="29" spans="1:36" ht="25.5" customHeight="1" thickBot="1">
      <c r="A29" s="623" t="s">
        <v>190</v>
      </c>
      <c r="B29" s="624"/>
      <c r="C29" s="82"/>
      <c r="D29" s="82"/>
      <c r="E29" s="82"/>
      <c r="F29" s="82"/>
      <c r="G29" s="122">
        <f aca="true" t="shared" si="3" ref="G29:M29">G19+G28</f>
        <v>34.5</v>
      </c>
      <c r="H29" s="122">
        <f t="shared" si="3"/>
        <v>1035</v>
      </c>
      <c r="I29" s="122">
        <f t="shared" si="3"/>
        <v>60</v>
      </c>
      <c r="J29" s="122">
        <f t="shared" si="3"/>
        <v>36</v>
      </c>
      <c r="K29" s="122">
        <f t="shared" si="3"/>
        <v>10</v>
      </c>
      <c r="L29" s="122">
        <f t="shared" si="3"/>
        <v>10</v>
      </c>
      <c r="M29" s="122">
        <f t="shared" si="3"/>
        <v>975</v>
      </c>
      <c r="N29" s="469" t="s">
        <v>232</v>
      </c>
      <c r="O29" s="94" t="s">
        <v>233</v>
      </c>
      <c r="P29" s="94"/>
      <c r="Q29" s="94">
        <f>Q19+Q28</f>
        <v>0</v>
      </c>
      <c r="AJ29">
        <f>G29*30</f>
        <v>1035</v>
      </c>
    </row>
    <row r="30" spans="1:17" ht="15">
      <c r="A30" s="670" t="s">
        <v>141</v>
      </c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2"/>
    </row>
    <row r="31" spans="1:17" ht="22.5" customHeight="1" thickBot="1">
      <c r="A31" s="92" t="s">
        <v>50</v>
      </c>
      <c r="B31" s="190" t="s">
        <v>53</v>
      </c>
      <c r="C31" s="61"/>
      <c r="D31" s="50">
        <v>3</v>
      </c>
      <c r="E31" s="50"/>
      <c r="F31" s="50"/>
      <c r="G31" s="61">
        <v>6</v>
      </c>
      <c r="H31" s="50">
        <f>G31*30</f>
        <v>180</v>
      </c>
      <c r="I31" s="50"/>
      <c r="J31" s="50"/>
      <c r="K31" s="50"/>
      <c r="L31" s="50"/>
      <c r="M31" s="50"/>
      <c r="N31" s="62"/>
      <c r="O31" s="61"/>
      <c r="P31" s="61"/>
      <c r="Q31" s="61"/>
    </row>
    <row r="32" spans="1:17" ht="15.75" thickBot="1">
      <c r="A32" s="629" t="s">
        <v>231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1"/>
    </row>
    <row r="33" spans="1:17" ht="15.75" customHeight="1" thickBot="1">
      <c r="A33" s="359" t="s">
        <v>50</v>
      </c>
      <c r="B33" s="360" t="s">
        <v>182</v>
      </c>
      <c r="C33" s="361">
        <v>3</v>
      </c>
      <c r="D33" s="361"/>
      <c r="E33" s="361"/>
      <c r="F33" s="361"/>
      <c r="G33" s="362">
        <v>24</v>
      </c>
      <c r="H33" s="361">
        <f>G33*30</f>
        <v>720</v>
      </c>
      <c r="I33" s="361"/>
      <c r="J33" s="361"/>
      <c r="K33" s="361"/>
      <c r="L33" s="361"/>
      <c r="M33" s="361"/>
      <c r="N33" s="363"/>
      <c r="O33" s="364"/>
      <c r="P33" s="364"/>
      <c r="Q33" s="364"/>
    </row>
    <row r="34" spans="1:17" ht="15.75" customHeight="1" thickBot="1">
      <c r="A34" s="64"/>
      <c r="B34" s="189" t="s">
        <v>189</v>
      </c>
      <c r="C34" s="65"/>
      <c r="D34" s="65"/>
      <c r="E34" s="65"/>
      <c r="F34" s="65"/>
      <c r="G34" s="344">
        <f>G19+G28+G33+G31</f>
        <v>64.5</v>
      </c>
      <c r="H34" s="65">
        <f>G34*30</f>
        <v>1935</v>
      </c>
      <c r="I34" s="65"/>
      <c r="J34" s="65"/>
      <c r="K34" s="65"/>
      <c r="L34" s="65"/>
      <c r="M34" s="65"/>
      <c r="N34" s="66"/>
      <c r="O34" s="67"/>
      <c r="P34" s="88"/>
      <c r="Q34" s="68"/>
    </row>
    <row r="35" spans="1:17" ht="20.25" customHeight="1" thickBot="1">
      <c r="A35" s="623" t="s">
        <v>79</v>
      </c>
      <c r="B35" s="625"/>
      <c r="C35" s="625"/>
      <c r="D35" s="625"/>
      <c r="E35" s="625"/>
      <c r="F35" s="625"/>
      <c r="G35" s="625"/>
      <c r="H35" s="625"/>
      <c r="I35" s="625"/>
      <c r="J35" s="625"/>
      <c r="K35" s="625"/>
      <c r="L35" s="625"/>
      <c r="M35" s="625"/>
      <c r="N35" s="625"/>
      <c r="O35" s="625"/>
      <c r="P35" s="625"/>
      <c r="Q35" s="624"/>
    </row>
    <row r="36" spans="1:17" ht="18" customHeight="1" thickBot="1">
      <c r="A36" s="628" t="s">
        <v>143</v>
      </c>
      <c r="B36" s="628"/>
      <c r="C36" s="628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</row>
    <row r="37" spans="1:17" ht="16.5" thickBot="1">
      <c r="A37" s="604" t="s">
        <v>192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605"/>
      <c r="O37" s="605"/>
      <c r="P37" s="605"/>
      <c r="Q37" s="606"/>
    </row>
    <row r="38" spans="1:17" ht="15.75" thickBot="1">
      <c r="A38" s="325"/>
      <c r="B38" s="346" t="s">
        <v>144</v>
      </c>
      <c r="C38" s="323"/>
      <c r="D38" s="321" t="s">
        <v>50</v>
      </c>
      <c r="E38" s="327"/>
      <c r="F38" s="329"/>
      <c r="G38" s="333">
        <v>3</v>
      </c>
      <c r="H38" s="334">
        <f>G38*30</f>
        <v>90</v>
      </c>
      <c r="I38" s="331">
        <v>4</v>
      </c>
      <c r="J38" s="195"/>
      <c r="K38" s="195"/>
      <c r="L38" s="196" t="s">
        <v>97</v>
      </c>
      <c r="M38" s="338">
        <f>H38-I38</f>
        <v>86</v>
      </c>
      <c r="N38" s="337" t="s">
        <v>97</v>
      </c>
      <c r="O38" s="342"/>
      <c r="P38" s="340"/>
      <c r="Q38" s="197"/>
    </row>
    <row r="39" spans="1:17" ht="31.5" thickBot="1">
      <c r="A39" s="326"/>
      <c r="B39" s="347" t="s">
        <v>191</v>
      </c>
      <c r="C39" s="324"/>
      <c r="D39" s="322" t="s">
        <v>50</v>
      </c>
      <c r="E39" s="328"/>
      <c r="F39" s="330"/>
      <c r="G39" s="335">
        <v>3</v>
      </c>
      <c r="H39" s="336">
        <f>G39*30</f>
        <v>90</v>
      </c>
      <c r="I39" s="332">
        <v>4</v>
      </c>
      <c r="J39" s="318"/>
      <c r="K39" s="318"/>
      <c r="L39" s="319" t="s">
        <v>97</v>
      </c>
      <c r="M39" s="339">
        <v>86</v>
      </c>
      <c r="N39" s="342" t="s">
        <v>97</v>
      </c>
      <c r="O39" s="343"/>
      <c r="P39" s="341"/>
      <c r="Q39" s="320"/>
    </row>
    <row r="40" spans="1:34" ht="15.75" thickBot="1">
      <c r="A40" s="349"/>
      <c r="B40" s="351" t="s">
        <v>46</v>
      </c>
      <c r="C40" s="353"/>
      <c r="D40" s="352">
        <v>1</v>
      </c>
      <c r="E40" s="34"/>
      <c r="F40" s="355"/>
      <c r="G40" s="354">
        <v>3</v>
      </c>
      <c r="H40" s="356">
        <f>G40*30</f>
        <v>90</v>
      </c>
      <c r="I40" s="350">
        <v>4</v>
      </c>
      <c r="J40" s="34"/>
      <c r="K40" s="34"/>
      <c r="L40" s="34" t="s">
        <v>97</v>
      </c>
      <c r="M40" s="356">
        <f>H40-I40</f>
        <v>86</v>
      </c>
      <c r="N40" s="342" t="s">
        <v>97</v>
      </c>
      <c r="O40" s="358"/>
      <c r="P40" s="357"/>
      <c r="Q40" s="36"/>
      <c r="AF40" t="s">
        <v>129</v>
      </c>
      <c r="AG40" t="b">
        <f>ISBLANK(N40)</f>
        <v>0</v>
      </c>
      <c r="AH40" t="b">
        <f>ISBLANK(O40)</f>
        <v>1</v>
      </c>
    </row>
    <row r="41" spans="1:17" s="135" customFormat="1" ht="15.75" thickBot="1">
      <c r="A41" s="394"/>
      <c r="B41" s="348" t="s">
        <v>145</v>
      </c>
      <c r="C41" s="394"/>
      <c r="D41" s="395">
        <v>1</v>
      </c>
      <c r="E41" s="396"/>
      <c r="F41" s="397"/>
      <c r="G41" s="398">
        <v>3</v>
      </c>
      <c r="H41" s="397">
        <f>G41*30</f>
        <v>90</v>
      </c>
      <c r="I41" s="395">
        <v>4</v>
      </c>
      <c r="J41" s="399"/>
      <c r="K41" s="399"/>
      <c r="L41" s="399" t="s">
        <v>97</v>
      </c>
      <c r="M41" s="397">
        <f>H41-I41</f>
        <v>86</v>
      </c>
      <c r="N41" s="342" t="s">
        <v>97</v>
      </c>
      <c r="O41" s="397"/>
      <c r="P41" s="395"/>
      <c r="Q41" s="399"/>
    </row>
    <row r="42" spans="1:17" ht="15.75" thickBot="1">
      <c r="A42" s="611" t="s">
        <v>188</v>
      </c>
      <c r="B42" s="611"/>
      <c r="C42" s="401"/>
      <c r="D42" s="400">
        <v>1</v>
      </c>
      <c r="E42" s="400"/>
      <c r="F42" s="400"/>
      <c r="G42" s="402">
        <v>3</v>
      </c>
      <c r="H42" s="403">
        <f>G42*30</f>
        <v>90</v>
      </c>
      <c r="I42" s="404">
        <v>4</v>
      </c>
      <c r="J42" s="400"/>
      <c r="K42" s="400"/>
      <c r="L42" s="400">
        <v>4</v>
      </c>
      <c r="M42" s="403">
        <f>H42-I42</f>
        <v>86</v>
      </c>
      <c r="N42" s="369" t="s">
        <v>97</v>
      </c>
      <c r="O42" s="400"/>
      <c r="P42" s="400"/>
      <c r="Q42" s="400"/>
    </row>
    <row r="43" spans="1:17" ht="15.75" thickBot="1">
      <c r="A43" s="632" t="s">
        <v>146</v>
      </c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4"/>
    </row>
    <row r="44" spans="1:17" ht="21" customHeight="1" thickBot="1">
      <c r="A44" s="367" t="s">
        <v>50</v>
      </c>
      <c r="B44" s="366" t="s">
        <v>193</v>
      </c>
      <c r="C44" s="367" t="s">
        <v>194</v>
      </c>
      <c r="D44" s="367" t="s">
        <v>50</v>
      </c>
      <c r="E44" s="366"/>
      <c r="F44" s="366"/>
      <c r="G44" s="370">
        <v>14</v>
      </c>
      <c r="H44" s="370">
        <f>G44*30</f>
        <v>420</v>
      </c>
      <c r="I44" s="370">
        <v>24</v>
      </c>
      <c r="J44" s="370" t="s">
        <v>197</v>
      </c>
      <c r="K44" s="370" t="s">
        <v>195</v>
      </c>
      <c r="L44" s="370"/>
      <c r="M44" s="370">
        <f>H44-I44</f>
        <v>396</v>
      </c>
      <c r="N44" s="367" t="s">
        <v>147</v>
      </c>
      <c r="O44" s="370"/>
      <c r="P44" s="370"/>
      <c r="Q44" s="370"/>
    </row>
    <row r="45" spans="1:34" ht="31.5" customHeight="1">
      <c r="A45" s="78"/>
      <c r="B45" s="365" t="s">
        <v>88</v>
      </c>
      <c r="C45" s="198">
        <v>1</v>
      </c>
      <c r="D45" s="198"/>
      <c r="E45" s="198"/>
      <c r="F45" s="198"/>
      <c r="G45" s="198">
        <v>5</v>
      </c>
      <c r="H45" s="198">
        <f>G45*30</f>
        <v>150</v>
      </c>
      <c r="I45" s="198">
        <v>12</v>
      </c>
      <c r="J45" s="198">
        <v>8</v>
      </c>
      <c r="K45" s="198">
        <v>4</v>
      </c>
      <c r="L45" s="198"/>
      <c r="M45" s="198">
        <f>H45-I45</f>
        <v>138</v>
      </c>
      <c r="N45" s="78" t="s">
        <v>102</v>
      </c>
      <c r="O45" s="78"/>
      <c r="P45" s="78"/>
      <c r="Q45" s="78"/>
      <c r="AF45" t="s">
        <v>155</v>
      </c>
      <c r="AG45" t="b">
        <f>ISBLANK(N45)</f>
        <v>0</v>
      </c>
      <c r="AH45" t="b">
        <f>ISBLANK(O45)</f>
        <v>1</v>
      </c>
    </row>
    <row r="46" spans="1:17" ht="34.5" customHeight="1" hidden="1">
      <c r="A46" s="78"/>
      <c r="B46" s="40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78"/>
      <c r="O46" s="78"/>
      <c r="P46" s="78"/>
      <c r="Q46" s="78"/>
    </row>
    <row r="47" spans="1:34" ht="35.25" customHeight="1">
      <c r="A47" s="54"/>
      <c r="B47" s="405" t="s">
        <v>184</v>
      </c>
      <c r="C47" s="79"/>
      <c r="D47" s="79">
        <v>1</v>
      </c>
      <c r="E47" s="79"/>
      <c r="F47" s="32"/>
      <c r="G47" s="90">
        <v>4</v>
      </c>
      <c r="H47" s="79">
        <f>G47*30</f>
        <v>120</v>
      </c>
      <c r="I47" s="79">
        <v>4</v>
      </c>
      <c r="J47" s="79">
        <v>4</v>
      </c>
      <c r="K47" s="79">
        <v>0</v>
      </c>
      <c r="L47" s="79"/>
      <c r="M47" s="79">
        <f>H47-I47</f>
        <v>116</v>
      </c>
      <c r="N47" s="54" t="s">
        <v>97</v>
      </c>
      <c r="O47" s="406"/>
      <c r="P47" s="406"/>
      <c r="Q47" s="406"/>
      <c r="AF47" t="s">
        <v>155</v>
      </c>
      <c r="AG47" t="b">
        <f>ISBLANK(N47)</f>
        <v>0</v>
      </c>
      <c r="AH47" t="b">
        <f>ISBLANK(O47)</f>
        <v>1</v>
      </c>
    </row>
    <row r="48" spans="1:17" ht="34.5" customHeight="1">
      <c r="A48" s="78"/>
      <c r="B48" s="407" t="s">
        <v>185</v>
      </c>
      <c r="C48" s="198"/>
      <c r="D48" s="198">
        <v>1</v>
      </c>
      <c r="E48" s="198"/>
      <c r="F48" s="199"/>
      <c r="G48" s="200">
        <v>4</v>
      </c>
      <c r="H48" s="198">
        <f>G48*30</f>
        <v>120</v>
      </c>
      <c r="I48" s="198">
        <v>4</v>
      </c>
      <c r="J48" s="198">
        <v>4</v>
      </c>
      <c r="K48" s="198">
        <v>0</v>
      </c>
      <c r="L48" s="198"/>
      <c r="M48" s="198">
        <f>H48-I48</f>
        <v>116</v>
      </c>
      <c r="N48" s="78" t="s">
        <v>97</v>
      </c>
      <c r="O48" s="408"/>
      <c r="P48" s="408"/>
      <c r="Q48" s="408"/>
    </row>
    <row r="49" spans="1:34" s="81" customFormat="1" ht="32.25" customHeight="1">
      <c r="A49" s="80"/>
      <c r="B49" s="57" t="s">
        <v>90</v>
      </c>
      <c r="C49" s="58">
        <v>1</v>
      </c>
      <c r="D49" s="58"/>
      <c r="E49" s="58"/>
      <c r="F49" s="58"/>
      <c r="G49" s="59">
        <v>5</v>
      </c>
      <c r="H49" s="58">
        <v>120</v>
      </c>
      <c r="I49" s="58">
        <v>8</v>
      </c>
      <c r="J49" s="58">
        <v>4</v>
      </c>
      <c r="K49" s="58">
        <v>4</v>
      </c>
      <c r="L49" s="58"/>
      <c r="M49" s="58">
        <f>H49-I49</f>
        <v>112</v>
      </c>
      <c r="N49" s="80" t="s">
        <v>208</v>
      </c>
      <c r="O49" s="80"/>
      <c r="P49" s="80"/>
      <c r="Q49" s="80"/>
      <c r="AF49" t="s">
        <v>155</v>
      </c>
      <c r="AG49" t="b">
        <f>ISBLANK(N49)</f>
        <v>0</v>
      </c>
      <c r="AH49" t="b">
        <f>ISBLANK(O49)</f>
        <v>1</v>
      </c>
    </row>
    <row r="50" spans="1:17" s="81" customFormat="1" ht="50.25" customHeight="1">
      <c r="A50" s="80"/>
      <c r="B50" s="57" t="s">
        <v>87</v>
      </c>
      <c r="C50" s="58">
        <v>1</v>
      </c>
      <c r="D50" s="58"/>
      <c r="E50" s="58"/>
      <c r="F50" s="58"/>
      <c r="G50" s="59">
        <v>5</v>
      </c>
      <c r="H50" s="58">
        <v>120</v>
      </c>
      <c r="I50" s="58">
        <v>8</v>
      </c>
      <c r="J50" s="58">
        <v>4</v>
      </c>
      <c r="K50" s="58">
        <v>4</v>
      </c>
      <c r="L50" s="58"/>
      <c r="M50" s="58">
        <f>H50-I50</f>
        <v>112</v>
      </c>
      <c r="N50" s="80" t="s">
        <v>208</v>
      </c>
      <c r="O50" s="80"/>
      <c r="P50" s="80"/>
      <c r="Q50" s="80"/>
    </row>
    <row r="51" spans="1:17" ht="32.25" customHeight="1" thickBot="1">
      <c r="A51" s="54"/>
      <c r="B51" s="40" t="s">
        <v>84</v>
      </c>
      <c r="C51" s="79">
        <v>1</v>
      </c>
      <c r="D51" s="79"/>
      <c r="E51" s="79"/>
      <c r="F51" s="41"/>
      <c r="G51" s="90">
        <v>5</v>
      </c>
      <c r="H51" s="79">
        <f>G51*30</f>
        <v>150</v>
      </c>
      <c r="I51" s="79">
        <v>12</v>
      </c>
      <c r="J51" s="79">
        <v>8</v>
      </c>
      <c r="K51" s="79">
        <v>4</v>
      </c>
      <c r="L51" s="79"/>
      <c r="M51" s="79">
        <f>H51-I51</f>
        <v>138</v>
      </c>
      <c r="N51" s="54" t="s">
        <v>102</v>
      </c>
      <c r="O51" s="406"/>
      <c r="P51" s="406"/>
      <c r="Q51" s="406"/>
    </row>
    <row r="52" spans="1:17" s="81" customFormat="1" ht="17.25" customHeight="1" thickBot="1">
      <c r="A52" s="94" t="s">
        <v>82</v>
      </c>
      <c r="B52" s="368" t="s">
        <v>198</v>
      </c>
      <c r="C52" s="82">
        <v>2</v>
      </c>
      <c r="D52" s="82">
        <v>2</v>
      </c>
      <c r="E52" s="82"/>
      <c r="F52" s="82">
        <v>2</v>
      </c>
      <c r="G52" s="122">
        <v>8.5</v>
      </c>
      <c r="H52" s="82">
        <f>G52*30</f>
        <v>255</v>
      </c>
      <c r="I52" s="82">
        <v>22</v>
      </c>
      <c r="J52" s="82">
        <v>12</v>
      </c>
      <c r="K52" s="82">
        <f>K54+K49</f>
        <v>6</v>
      </c>
      <c r="L52" s="82">
        <f>L53</f>
        <v>4</v>
      </c>
      <c r="M52" s="82">
        <f>M53+M54+M49</f>
        <v>256</v>
      </c>
      <c r="N52" s="94"/>
      <c r="O52" s="94" t="s">
        <v>150</v>
      </c>
      <c r="P52" s="94"/>
      <c r="Q52" s="94"/>
    </row>
    <row r="53" spans="1:34" ht="32.25" customHeight="1">
      <c r="A53" s="54"/>
      <c r="B53" s="40" t="s">
        <v>89</v>
      </c>
      <c r="C53" s="34"/>
      <c r="D53" s="34"/>
      <c r="E53" s="34"/>
      <c r="F53" s="32">
        <v>2</v>
      </c>
      <c r="G53" s="38">
        <v>1</v>
      </c>
      <c r="H53" s="34">
        <v>30</v>
      </c>
      <c r="I53" s="34"/>
      <c r="J53" s="34"/>
      <c r="K53" s="34"/>
      <c r="L53" s="34">
        <v>4</v>
      </c>
      <c r="M53" s="34">
        <f aca="true" t="shared" si="4" ref="M53:M58">H53-I53</f>
        <v>30</v>
      </c>
      <c r="N53" s="42"/>
      <c r="O53" s="89" t="s">
        <v>97</v>
      </c>
      <c r="P53" s="89"/>
      <c r="Q53" s="89"/>
      <c r="AF53" t="s">
        <v>155</v>
      </c>
      <c r="AG53" t="b">
        <f>ISBLANK(N53)</f>
        <v>1</v>
      </c>
      <c r="AH53" t="b">
        <f>ISBLANK(O53)</f>
        <v>0</v>
      </c>
    </row>
    <row r="54" spans="1:34" ht="30.75" customHeight="1">
      <c r="A54" s="80"/>
      <c r="B54" s="226" t="s">
        <v>149</v>
      </c>
      <c r="C54" s="34"/>
      <c r="D54" s="34">
        <v>2</v>
      </c>
      <c r="E54" s="34"/>
      <c r="F54" s="32"/>
      <c r="G54" s="91">
        <v>4</v>
      </c>
      <c r="H54" s="79">
        <f>G54*30</f>
        <v>120</v>
      </c>
      <c r="I54" s="79">
        <v>6</v>
      </c>
      <c r="J54" s="79">
        <v>4</v>
      </c>
      <c r="K54" s="79">
        <v>2</v>
      </c>
      <c r="L54" s="34"/>
      <c r="M54" s="34">
        <f t="shared" si="4"/>
        <v>114</v>
      </c>
      <c r="N54" s="42"/>
      <c r="O54" s="89" t="s">
        <v>100</v>
      </c>
      <c r="Q54" s="36"/>
      <c r="AF54" t="s">
        <v>155</v>
      </c>
      <c r="AG54" t="b">
        <f>ISBLANK(N54)</f>
        <v>1</v>
      </c>
      <c r="AH54" t="b">
        <f>ISBLANK(O54)</f>
        <v>0</v>
      </c>
    </row>
    <row r="55" spans="1:17" ht="33" customHeight="1">
      <c r="A55" s="54"/>
      <c r="B55" s="40" t="s">
        <v>85</v>
      </c>
      <c r="C55" s="34"/>
      <c r="D55" s="34"/>
      <c r="E55" s="34"/>
      <c r="F55" s="32">
        <v>2</v>
      </c>
      <c r="G55" s="38">
        <v>1</v>
      </c>
      <c r="H55" s="34">
        <v>30</v>
      </c>
      <c r="I55" s="34">
        <v>4</v>
      </c>
      <c r="J55" s="34"/>
      <c r="K55" s="34"/>
      <c r="L55" s="34">
        <v>4</v>
      </c>
      <c r="M55" s="34">
        <f t="shared" si="4"/>
        <v>26</v>
      </c>
      <c r="N55" s="42"/>
      <c r="O55" s="89" t="s">
        <v>97</v>
      </c>
      <c r="P55" s="89"/>
      <c r="Q55" s="89"/>
    </row>
    <row r="56" spans="1:17" ht="33" customHeight="1">
      <c r="A56" s="80"/>
      <c r="B56" s="227" t="s">
        <v>151</v>
      </c>
      <c r="C56" s="34"/>
      <c r="D56" s="34">
        <v>2</v>
      </c>
      <c r="E56" s="34"/>
      <c r="F56" s="32"/>
      <c r="G56" s="91">
        <v>4</v>
      </c>
      <c r="H56" s="79">
        <f>G56*30</f>
        <v>120</v>
      </c>
      <c r="I56" s="79">
        <v>6</v>
      </c>
      <c r="J56" s="79">
        <v>4</v>
      </c>
      <c r="K56" s="79">
        <v>2</v>
      </c>
      <c r="L56" s="34"/>
      <c r="M56" s="34">
        <f t="shared" si="4"/>
        <v>114</v>
      </c>
      <c r="N56" s="42"/>
      <c r="O56" s="89" t="s">
        <v>100</v>
      </c>
      <c r="Q56" s="36"/>
    </row>
    <row r="57" spans="1:34" ht="35.25" customHeight="1">
      <c r="A57" s="54"/>
      <c r="B57" s="405" t="s">
        <v>184</v>
      </c>
      <c r="C57" s="79">
        <v>2</v>
      </c>
      <c r="D57" s="79"/>
      <c r="E57" s="79"/>
      <c r="F57" s="32"/>
      <c r="G57" s="90">
        <v>3.5</v>
      </c>
      <c r="H57" s="79">
        <f>G57*30</f>
        <v>105</v>
      </c>
      <c r="I57" s="79">
        <v>12</v>
      </c>
      <c r="J57" s="79">
        <v>8</v>
      </c>
      <c r="K57" s="79">
        <v>4</v>
      </c>
      <c r="L57" s="79"/>
      <c r="M57" s="79">
        <f t="shared" si="4"/>
        <v>93</v>
      </c>
      <c r="N57" s="54"/>
      <c r="O57" s="406" t="s">
        <v>102</v>
      </c>
      <c r="P57" s="406"/>
      <c r="Q57" s="406"/>
      <c r="AF57" t="s">
        <v>155</v>
      </c>
      <c r="AG57" t="b">
        <f>ISBLANK(N57)</f>
        <v>1</v>
      </c>
      <c r="AH57" t="b">
        <f>ISBLANK(O57)</f>
        <v>0</v>
      </c>
    </row>
    <row r="58" spans="1:17" ht="34.5" customHeight="1">
      <c r="A58" s="78"/>
      <c r="B58" s="407" t="s">
        <v>185</v>
      </c>
      <c r="C58" s="198">
        <v>2</v>
      </c>
      <c r="D58" s="198"/>
      <c r="E58" s="198"/>
      <c r="F58" s="199"/>
      <c r="G58" s="200">
        <v>3.5</v>
      </c>
      <c r="H58" s="198">
        <f>G58*30</f>
        <v>105</v>
      </c>
      <c r="I58" s="198">
        <v>12</v>
      </c>
      <c r="J58" s="198">
        <v>8</v>
      </c>
      <c r="K58" s="198">
        <v>4</v>
      </c>
      <c r="L58" s="198"/>
      <c r="M58" s="198">
        <f t="shared" si="4"/>
        <v>93</v>
      </c>
      <c r="N58" s="78"/>
      <c r="O58" s="408" t="s">
        <v>102</v>
      </c>
      <c r="P58" s="408"/>
      <c r="Q58" s="408"/>
    </row>
    <row r="60" ht="13.5" thickBot="1"/>
    <row r="61" spans="1:17" ht="9" customHeight="1" hidden="1">
      <c r="A61" s="201"/>
      <c r="B61" s="206"/>
      <c r="C61" s="207"/>
      <c r="D61" s="207"/>
      <c r="E61" s="207"/>
      <c r="F61" s="208"/>
      <c r="G61" s="209"/>
      <c r="H61" s="207"/>
      <c r="I61" s="207"/>
      <c r="J61" s="207"/>
      <c r="K61" s="207"/>
      <c r="L61" s="207"/>
      <c r="M61" s="207"/>
      <c r="N61" s="210"/>
      <c r="O61" s="211"/>
      <c r="P61" s="211"/>
      <c r="Q61" s="212"/>
    </row>
    <row r="62" spans="1:17" ht="16.5" customHeight="1" thickBot="1">
      <c r="A62" s="607" t="s">
        <v>148</v>
      </c>
      <c r="B62" s="607"/>
      <c r="C62" s="53"/>
      <c r="D62" s="53"/>
      <c r="E62" s="53"/>
      <c r="F62" s="218"/>
      <c r="G62" s="96">
        <f>G42+G44+G52</f>
        <v>25.5</v>
      </c>
      <c r="H62" s="222">
        <f>H42+H44+H52</f>
        <v>765</v>
      </c>
      <c r="I62" s="223">
        <f>I42+I44+I52</f>
        <v>50</v>
      </c>
      <c r="J62" s="93">
        <f>J42+J44+J52</f>
        <v>28</v>
      </c>
      <c r="K62" s="93">
        <f>K44+K42+K52</f>
        <v>14</v>
      </c>
      <c r="L62" s="222">
        <f>L42+L52+L44</f>
        <v>8</v>
      </c>
      <c r="M62" s="222">
        <f>M42+M52+M44</f>
        <v>738</v>
      </c>
      <c r="N62" s="93" t="s">
        <v>228</v>
      </c>
      <c r="O62" s="97" t="s">
        <v>150</v>
      </c>
      <c r="P62" s="224"/>
      <c r="Q62" s="225"/>
    </row>
    <row r="63" spans="1:22" ht="15.75" thickBot="1">
      <c r="A63" s="626" t="s">
        <v>55</v>
      </c>
      <c r="B63" s="626"/>
      <c r="C63" s="219"/>
      <c r="D63" s="220"/>
      <c r="E63" s="220"/>
      <c r="F63" s="220"/>
      <c r="G63" s="221">
        <f>G34+G62</f>
        <v>90</v>
      </c>
      <c r="H63" s="221">
        <f>H34+H62</f>
        <v>2700</v>
      </c>
      <c r="I63" s="221">
        <f>I29+I62</f>
        <v>110</v>
      </c>
      <c r="J63" s="221">
        <f>J29+J62</f>
        <v>64</v>
      </c>
      <c r="K63" s="221">
        <f>K29+K62</f>
        <v>24</v>
      </c>
      <c r="L63" s="221">
        <f>L29+L62</f>
        <v>18</v>
      </c>
      <c r="M63" s="221">
        <f>M29+M62</f>
        <v>1713</v>
      </c>
      <c r="N63" s="93" t="s">
        <v>234</v>
      </c>
      <c r="O63" s="93" t="s">
        <v>235</v>
      </c>
      <c r="P63" s="93"/>
      <c r="Q63" s="221"/>
      <c r="R63" s="205" t="e">
        <f>#REF!+#REF!+R58+R51+R55+R50+#REF!+R34</f>
        <v>#REF!</v>
      </c>
      <c r="S63" t="e">
        <f>#REF!+#REF!</f>
        <v>#REF!</v>
      </c>
      <c r="T63" t="e">
        <f>#REF!+#REF!</f>
        <v>#REF!</v>
      </c>
      <c r="U63" t="e">
        <f>#REF!+#REF!</f>
        <v>#REF!</v>
      </c>
      <c r="V63" t="e">
        <f>#REF!+#REF!</f>
        <v>#REF!</v>
      </c>
    </row>
    <row r="64" spans="1:17" ht="15">
      <c r="A64" s="658" t="s">
        <v>56</v>
      </c>
      <c r="B64" s="658"/>
      <c r="C64" s="658"/>
      <c r="D64" s="658"/>
      <c r="E64" s="658"/>
      <c r="F64" s="658"/>
      <c r="G64" s="658"/>
      <c r="H64" s="658"/>
      <c r="I64" s="658"/>
      <c r="J64" s="658"/>
      <c r="K64" s="658"/>
      <c r="L64" s="658"/>
      <c r="M64" s="213"/>
      <c r="N64" s="214">
        <v>4</v>
      </c>
      <c r="O64" s="215">
        <v>4</v>
      </c>
      <c r="P64" s="216"/>
      <c r="Q64" s="217"/>
    </row>
    <row r="65" spans="1:17" ht="15">
      <c r="A65" s="603" t="s">
        <v>57</v>
      </c>
      <c r="B65" s="603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131"/>
      <c r="N65" s="132">
        <v>4</v>
      </c>
      <c r="O65" s="133">
        <v>4</v>
      </c>
      <c r="P65" s="134"/>
      <c r="Q65" s="44"/>
    </row>
    <row r="66" spans="1:17" ht="15">
      <c r="A66" s="603" t="s">
        <v>58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131"/>
      <c r="N66" s="132"/>
      <c r="O66" s="133">
        <v>1</v>
      </c>
      <c r="P66" s="134"/>
      <c r="Q66" s="44"/>
    </row>
    <row r="67" spans="1:17" ht="15">
      <c r="A67" s="608" t="s">
        <v>101</v>
      </c>
      <c r="B67" s="609"/>
      <c r="C67" s="609"/>
      <c r="D67" s="609"/>
      <c r="E67" s="609"/>
      <c r="F67" s="609"/>
      <c r="G67" s="609"/>
      <c r="H67" s="609"/>
      <c r="I67" s="609"/>
      <c r="J67" s="609"/>
      <c r="K67" s="609"/>
      <c r="L67" s="610"/>
      <c r="M67" s="635" t="s">
        <v>115</v>
      </c>
      <c r="N67" s="636"/>
      <c r="O67" s="637"/>
      <c r="P67" s="673"/>
      <c r="Q67" s="674"/>
    </row>
    <row r="68" spans="13:17" ht="15.75" thickBot="1">
      <c r="M68" s="665">
        <f>G29+G62</f>
        <v>60</v>
      </c>
      <c r="N68" s="666"/>
      <c r="O68" s="656"/>
      <c r="P68" s="655">
        <f>G33+G31</f>
        <v>30</v>
      </c>
      <c r="Q68" s="656"/>
    </row>
    <row r="69" spans="1:34" ht="33.75" customHeight="1" thickBot="1">
      <c r="A69" s="373">
        <v>1</v>
      </c>
      <c r="B69" s="374" t="s">
        <v>200</v>
      </c>
      <c r="C69" s="373">
        <v>2</v>
      </c>
      <c r="D69" s="373">
        <v>1</v>
      </c>
      <c r="E69" s="373"/>
      <c r="F69" s="373"/>
      <c r="G69" s="373">
        <v>6</v>
      </c>
      <c r="H69" s="373">
        <f>G69*30</f>
        <v>180</v>
      </c>
      <c r="I69" s="373">
        <v>32</v>
      </c>
      <c r="J69" s="373"/>
      <c r="K69" s="373"/>
      <c r="L69" s="373" t="s">
        <v>201</v>
      </c>
      <c r="M69" s="373">
        <f>H69-I69</f>
        <v>148</v>
      </c>
      <c r="N69" s="375" t="s">
        <v>202</v>
      </c>
      <c r="O69" s="375" t="s">
        <v>202</v>
      </c>
      <c r="P69" s="376"/>
      <c r="Q69" s="373"/>
      <c r="R69" s="127"/>
      <c r="S69" s="191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371"/>
      <c r="AE69" s="372"/>
      <c r="AF69" s="372"/>
      <c r="AG69" s="372"/>
      <c r="AH69" s="372"/>
    </row>
    <row r="70" spans="1:34" ht="33.75" customHeight="1">
      <c r="A70" s="377"/>
      <c r="B70" s="378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9"/>
      <c r="O70" s="379"/>
      <c r="P70" s="380"/>
      <c r="Q70" s="377"/>
      <c r="R70" s="127"/>
      <c r="S70" s="191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371"/>
      <c r="AE70" s="372"/>
      <c r="AF70" s="372"/>
      <c r="AG70" s="372"/>
      <c r="AH70" s="372"/>
    </row>
    <row r="71" spans="2:11" ht="15">
      <c r="B71" s="193" t="s">
        <v>135</v>
      </c>
      <c r="C71" s="45"/>
      <c r="D71" s="621"/>
      <c r="E71" s="621"/>
      <c r="F71" s="622"/>
      <c r="G71" s="622"/>
      <c r="H71" s="45"/>
      <c r="I71" s="602" t="s">
        <v>134</v>
      </c>
      <c r="J71" s="602"/>
      <c r="K71" s="602"/>
    </row>
    <row r="72" spans="2:11" ht="12.75" customHeight="1">
      <c r="B72" s="192"/>
      <c r="C72" s="45"/>
      <c r="D72" s="45"/>
      <c r="E72" s="45"/>
      <c r="F72" s="45"/>
      <c r="G72" s="45"/>
      <c r="H72" s="45"/>
      <c r="I72" s="45"/>
      <c r="J72" s="45"/>
      <c r="K72" s="45"/>
    </row>
    <row r="73" spans="2:11" ht="15">
      <c r="B73" s="192" t="s">
        <v>118</v>
      </c>
      <c r="C73" s="45"/>
      <c r="D73" s="627"/>
      <c r="E73" s="627"/>
      <c r="F73" s="627"/>
      <c r="G73" s="627"/>
      <c r="I73" s="614" t="s">
        <v>131</v>
      </c>
      <c r="J73" s="615"/>
      <c r="K73" s="615"/>
    </row>
    <row r="75" spans="2:11" ht="15">
      <c r="B75" s="192" t="s">
        <v>61</v>
      </c>
      <c r="D75" s="612"/>
      <c r="E75" s="613"/>
      <c r="F75" s="613"/>
      <c r="G75" s="613"/>
      <c r="J75" s="602" t="s">
        <v>133</v>
      </c>
      <c r="K75" s="602"/>
    </row>
    <row r="77" spans="2:11" ht="15">
      <c r="B77" s="193" t="s">
        <v>203</v>
      </c>
      <c r="D77" s="612"/>
      <c r="E77" s="613"/>
      <c r="F77" s="613"/>
      <c r="G77" s="613"/>
      <c r="J77" s="602" t="s">
        <v>132</v>
      </c>
      <c r="K77" s="602"/>
    </row>
  </sheetData>
  <sheetProtection/>
  <mergeCells count="53">
    <mergeCell ref="A30:Q30"/>
    <mergeCell ref="P67:Q67"/>
    <mergeCell ref="A9:Q9"/>
    <mergeCell ref="D4:D7"/>
    <mergeCell ref="N6:Q6"/>
    <mergeCell ref="K4:K7"/>
    <mergeCell ref="I3:L3"/>
    <mergeCell ref="L4:L7"/>
    <mergeCell ref="A64:L64"/>
    <mergeCell ref="A19:B19"/>
    <mergeCell ref="A20:Q20"/>
    <mergeCell ref="M68:O68"/>
    <mergeCell ref="A65:L65"/>
    <mergeCell ref="I4:I7"/>
    <mergeCell ref="A28:B28"/>
    <mergeCell ref="A10:Q10"/>
    <mergeCell ref="A1:M1"/>
    <mergeCell ref="N1:Q1"/>
    <mergeCell ref="A2:A7"/>
    <mergeCell ref="B2:B7"/>
    <mergeCell ref="N2:Q3"/>
    <mergeCell ref="M3:M7"/>
    <mergeCell ref="E5:E7"/>
    <mergeCell ref="C2:F3"/>
    <mergeCell ref="E4:F4"/>
    <mergeCell ref="N4:P4"/>
    <mergeCell ref="D77:G77"/>
    <mergeCell ref="J77:K77"/>
    <mergeCell ref="A29:B29"/>
    <mergeCell ref="A35:Q35"/>
    <mergeCell ref="A63:B63"/>
    <mergeCell ref="D73:G73"/>
    <mergeCell ref="A36:Q36"/>
    <mergeCell ref="A32:Q32"/>
    <mergeCell ref="A43:Q43"/>
    <mergeCell ref="M67:O67"/>
    <mergeCell ref="D75:G75"/>
    <mergeCell ref="J75:K75"/>
    <mergeCell ref="I73:K73"/>
    <mergeCell ref="H2:M2"/>
    <mergeCell ref="C4:C7"/>
    <mergeCell ref="F5:F7"/>
    <mergeCell ref="J4:J7"/>
    <mergeCell ref="G2:G7"/>
    <mergeCell ref="D71:G71"/>
    <mergeCell ref="H3:H7"/>
    <mergeCell ref="I71:K71"/>
    <mergeCell ref="A66:L66"/>
    <mergeCell ref="A37:Q37"/>
    <mergeCell ref="A62:B62"/>
    <mergeCell ref="A67:L67"/>
    <mergeCell ref="A42:B42"/>
    <mergeCell ref="P68:Q68"/>
  </mergeCells>
  <printOptions/>
  <pageMargins left="0.7" right="0.7" top="0.75" bottom="0.75" header="0.3" footer="0.3"/>
  <pageSetup fitToHeight="0" fitToWidth="1" horizontalDpi="600" verticalDpi="600" orientation="landscape" paperSize="9" scale="74" r:id="rId1"/>
  <rowBreaks count="1" manualBreakCount="1">
    <brk id="62" max="21" man="1"/>
  </rowBreaks>
  <ignoredErrors>
    <ignoredError sqref="K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4"/>
  <sheetViews>
    <sheetView view="pageBreakPreview" zoomScale="82" zoomScaleSheetLayoutView="82" zoomScalePageLayoutView="0" workbookViewId="0" topLeftCell="A80">
      <selection activeCell="E91" sqref="E91"/>
    </sheetView>
  </sheetViews>
  <sheetFormatPr defaultColWidth="9.00390625" defaultRowHeight="12.75"/>
  <cols>
    <col min="1" max="1" width="8.50390625" style="127" customWidth="1"/>
    <col min="2" max="2" width="47.875" style="191" customWidth="1"/>
    <col min="3" max="6" width="9.125" style="127" customWidth="1"/>
    <col min="7" max="7" width="10.00390625" style="127" customWidth="1"/>
    <col min="8" max="13" width="9.125" style="127" customWidth="1"/>
    <col min="14" max="14" width="13.50390625" style="191" customWidth="1"/>
    <col min="15" max="15" width="9.125" style="0" hidden="1" customWidth="1"/>
    <col min="16" max="32" width="0" style="0" hidden="1" customWidth="1"/>
    <col min="33" max="41" width="9.125" style="135" customWidth="1"/>
  </cols>
  <sheetData>
    <row r="1" spans="1:14" ht="15">
      <c r="A1" s="638" t="s">
        <v>207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421" t="s">
        <v>32</v>
      </c>
    </row>
    <row r="2" spans="1:14" ht="15.75" customHeight="1">
      <c r="A2" s="640" t="s">
        <v>33</v>
      </c>
      <c r="B2" s="641" t="s">
        <v>66</v>
      </c>
      <c r="C2" s="642" t="s">
        <v>116</v>
      </c>
      <c r="D2" s="643"/>
      <c r="E2" s="644"/>
      <c r="F2" s="645"/>
      <c r="G2" s="617" t="s">
        <v>34</v>
      </c>
      <c r="H2" s="616" t="s">
        <v>35</v>
      </c>
      <c r="I2" s="616"/>
      <c r="J2" s="616"/>
      <c r="K2" s="616"/>
      <c r="L2" s="616"/>
      <c r="M2" s="616"/>
      <c r="N2" s="616" t="s">
        <v>36</v>
      </c>
    </row>
    <row r="3" spans="1:14" ht="37.5" customHeight="1">
      <c r="A3" s="640"/>
      <c r="B3" s="641"/>
      <c r="C3" s="646"/>
      <c r="D3" s="647"/>
      <c r="E3" s="648"/>
      <c r="F3" s="649"/>
      <c r="G3" s="617"/>
      <c r="H3" s="617" t="s">
        <v>37</v>
      </c>
      <c r="I3" s="657" t="s">
        <v>38</v>
      </c>
      <c r="J3" s="657"/>
      <c r="K3" s="657"/>
      <c r="L3" s="657"/>
      <c r="M3" s="617" t="s">
        <v>39</v>
      </c>
      <c r="N3" s="616"/>
    </row>
    <row r="4" spans="1:14" ht="15">
      <c r="A4" s="640"/>
      <c r="B4" s="641"/>
      <c r="C4" s="617" t="s">
        <v>40</v>
      </c>
      <c r="D4" s="617" t="s">
        <v>41</v>
      </c>
      <c r="E4" s="650" t="s">
        <v>63</v>
      </c>
      <c r="F4" s="651"/>
      <c r="G4" s="617"/>
      <c r="H4" s="617"/>
      <c r="I4" s="617" t="s">
        <v>30</v>
      </c>
      <c r="J4" s="617" t="s">
        <v>42</v>
      </c>
      <c r="K4" s="617" t="s">
        <v>43</v>
      </c>
      <c r="L4" s="617" t="s">
        <v>44</v>
      </c>
      <c r="M4" s="617"/>
      <c r="N4" s="419" t="s">
        <v>45</v>
      </c>
    </row>
    <row r="5" spans="1:14" ht="15">
      <c r="A5" s="640"/>
      <c r="B5" s="641"/>
      <c r="C5" s="617"/>
      <c r="D5" s="617"/>
      <c r="E5" s="618" t="s">
        <v>64</v>
      </c>
      <c r="F5" s="618" t="s">
        <v>65</v>
      </c>
      <c r="G5" s="617"/>
      <c r="H5" s="617"/>
      <c r="I5" s="617"/>
      <c r="J5" s="617"/>
      <c r="K5" s="617"/>
      <c r="L5" s="617"/>
      <c r="M5" s="617"/>
      <c r="N5" s="30">
        <v>1</v>
      </c>
    </row>
    <row r="6" spans="1:41" ht="29.25" customHeight="1">
      <c r="A6" s="640"/>
      <c r="B6" s="641"/>
      <c r="C6" s="617"/>
      <c r="D6" s="617"/>
      <c r="E6" s="619"/>
      <c r="F6" s="619"/>
      <c r="G6" s="617"/>
      <c r="H6" s="617"/>
      <c r="I6" s="617"/>
      <c r="J6" s="617"/>
      <c r="K6" s="617"/>
      <c r="L6" s="617"/>
      <c r="M6" s="617"/>
      <c r="N6" s="420" t="s">
        <v>119</v>
      </c>
      <c r="AG6" s="432"/>
      <c r="AH6" s="432"/>
      <c r="AI6" s="432"/>
      <c r="AJ6" s="680" t="s">
        <v>210</v>
      </c>
      <c r="AK6" s="680"/>
      <c r="AL6" s="680"/>
      <c r="AM6" s="681" t="s">
        <v>160</v>
      </c>
      <c r="AN6" s="681"/>
      <c r="AO6" s="681"/>
    </row>
    <row r="7" spans="1:41" ht="16.5">
      <c r="A7" s="640"/>
      <c r="B7" s="641"/>
      <c r="C7" s="617"/>
      <c r="D7" s="617"/>
      <c r="E7" s="620"/>
      <c r="F7" s="620"/>
      <c r="G7" s="617"/>
      <c r="H7" s="617"/>
      <c r="I7" s="617"/>
      <c r="J7" s="617"/>
      <c r="K7" s="617"/>
      <c r="L7" s="617"/>
      <c r="M7" s="617"/>
      <c r="N7" s="31"/>
      <c r="AG7" s="432" t="s">
        <v>211</v>
      </c>
      <c r="AH7" s="432" t="s">
        <v>212</v>
      </c>
      <c r="AI7" s="432" t="s">
        <v>213</v>
      </c>
      <c r="AJ7" s="433" t="s">
        <v>214</v>
      </c>
      <c r="AK7" s="433" t="s">
        <v>163</v>
      </c>
      <c r="AL7" s="433" t="s">
        <v>164</v>
      </c>
      <c r="AM7" s="434" t="s">
        <v>214</v>
      </c>
      <c r="AN7" s="434" t="s">
        <v>163</v>
      </c>
      <c r="AO7" s="434" t="s">
        <v>164</v>
      </c>
    </row>
    <row r="8" spans="1:14" ht="15">
      <c r="A8" s="46">
        <v>1</v>
      </c>
      <c r="B8" s="47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</row>
    <row r="9" spans="1:14" ht="15.75" hidden="1" thickBot="1">
      <c r="A9" s="675" t="s">
        <v>80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</row>
    <row r="10" spans="1:14" ht="15.75" hidden="1" thickBot="1">
      <c r="A10" s="667" t="s">
        <v>136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</row>
    <row r="11" spans="1:14" ht="31.5" hidden="1" thickBot="1">
      <c r="A11" s="54" t="s">
        <v>68</v>
      </c>
      <c r="B11" s="84" t="s">
        <v>67</v>
      </c>
      <c r="C11" s="35"/>
      <c r="D11" s="35"/>
      <c r="E11" s="35"/>
      <c r="F11" s="204"/>
      <c r="G11" s="85">
        <v>3</v>
      </c>
      <c r="H11" s="86">
        <f>G11*30</f>
        <v>90</v>
      </c>
      <c r="I11" s="35"/>
      <c r="J11" s="35"/>
      <c r="K11" s="35"/>
      <c r="L11" s="35"/>
      <c r="M11" s="35"/>
      <c r="N11" s="35"/>
    </row>
    <row r="12" spans="1:31" ht="23.25" customHeight="1" hidden="1">
      <c r="A12" s="108" t="s">
        <v>50</v>
      </c>
      <c r="B12" s="194" t="s">
        <v>104</v>
      </c>
      <c r="C12" s="100"/>
      <c r="D12" s="56"/>
      <c r="E12" s="56"/>
      <c r="F12" s="99"/>
      <c r="G12" s="123">
        <v>3.5</v>
      </c>
      <c r="H12" s="101">
        <f>H13+H14</f>
        <v>105</v>
      </c>
      <c r="I12" s="102"/>
      <c r="J12" s="102"/>
      <c r="K12" s="102"/>
      <c r="L12" s="102"/>
      <c r="M12" s="103"/>
      <c r="N12" s="424"/>
      <c r="AD12" t="b">
        <f aca="true" t="shared" si="0" ref="AD12:AD18">ISBLANK(N12)</f>
        <v>1</v>
      </c>
      <c r="AE12" t="b">
        <f>ISBLANK(#REF!)</f>
        <v>0</v>
      </c>
    </row>
    <row r="13" spans="1:31" ht="21" customHeight="1" hidden="1">
      <c r="A13" s="108"/>
      <c r="B13" s="187" t="s">
        <v>104</v>
      </c>
      <c r="C13" s="100"/>
      <c r="D13" s="56" t="s">
        <v>50</v>
      </c>
      <c r="E13" s="56"/>
      <c r="F13" s="99"/>
      <c r="G13" s="124">
        <v>1.5</v>
      </c>
      <c r="H13" s="125">
        <f>G13*30</f>
        <v>45</v>
      </c>
      <c r="I13" s="126">
        <v>4</v>
      </c>
      <c r="J13" s="126"/>
      <c r="K13" s="126"/>
      <c r="L13" s="126" t="s">
        <v>97</v>
      </c>
      <c r="M13" s="109">
        <f>H13-I13</f>
        <v>41</v>
      </c>
      <c r="N13" s="110" t="s">
        <v>97</v>
      </c>
      <c r="P13">
        <v>8</v>
      </c>
      <c r="Q13">
        <v>4</v>
      </c>
      <c r="R13">
        <v>20</v>
      </c>
      <c r="S13">
        <v>10</v>
      </c>
      <c r="AC13" t="s">
        <v>156</v>
      </c>
      <c r="AD13" t="b">
        <f t="shared" si="0"/>
        <v>0</v>
      </c>
      <c r="AE13" t="b">
        <f>ISBLANK(#REF!)</f>
        <v>0</v>
      </c>
    </row>
    <row r="14" spans="1:31" ht="15.75" customHeight="1" hidden="1">
      <c r="A14" s="114"/>
      <c r="B14" s="188" t="s">
        <v>104</v>
      </c>
      <c r="C14" s="115">
        <v>2</v>
      </c>
      <c r="D14" s="55"/>
      <c r="E14" s="55"/>
      <c r="F14" s="98"/>
      <c r="G14" s="128">
        <v>2</v>
      </c>
      <c r="H14" s="129">
        <f>G14*30</f>
        <v>60</v>
      </c>
      <c r="I14" s="130">
        <v>4</v>
      </c>
      <c r="J14" s="63"/>
      <c r="K14" s="63"/>
      <c r="L14" s="63" t="s">
        <v>97</v>
      </c>
      <c r="M14" s="116">
        <f>H14-I14</f>
        <v>56</v>
      </c>
      <c r="N14" s="117"/>
      <c r="AC14" t="s">
        <v>156</v>
      </c>
      <c r="AD14" t="b">
        <f t="shared" si="0"/>
        <v>1</v>
      </c>
      <c r="AE14" t="b">
        <f>ISBLANK(#REF!)</f>
        <v>0</v>
      </c>
    </row>
    <row r="15" spans="1:31" ht="15.75" hidden="1" thickBot="1">
      <c r="A15" s="55" t="s">
        <v>82</v>
      </c>
      <c r="B15" s="87" t="s">
        <v>199</v>
      </c>
      <c r="C15" s="49"/>
      <c r="D15" s="49">
        <v>2</v>
      </c>
      <c r="E15" s="49"/>
      <c r="F15" s="46"/>
      <c r="G15" s="50">
        <v>3</v>
      </c>
      <c r="H15" s="49">
        <f>G15*30</f>
        <v>90</v>
      </c>
      <c r="I15" s="49">
        <v>4</v>
      </c>
      <c r="J15" s="49" t="s">
        <v>97</v>
      </c>
      <c r="K15" s="49"/>
      <c r="L15" s="49"/>
      <c r="M15" s="49">
        <f>H15-I15</f>
        <v>86</v>
      </c>
      <c r="N15" s="59"/>
      <c r="AC15" t="s">
        <v>155</v>
      </c>
      <c r="AD15" t="b">
        <f t="shared" si="0"/>
        <v>1</v>
      </c>
      <c r="AE15" t="b">
        <f>ISBLANK(#REF!)</f>
        <v>0</v>
      </c>
    </row>
    <row r="16" spans="1:31" ht="16.5" hidden="1" thickBot="1">
      <c r="A16" s="54" t="s">
        <v>83</v>
      </c>
      <c r="B16" s="84" t="s">
        <v>62</v>
      </c>
      <c r="C16" s="34">
        <v>1</v>
      </c>
      <c r="D16" s="34"/>
      <c r="E16" s="34"/>
      <c r="F16" s="33"/>
      <c r="G16" s="43">
        <v>3</v>
      </c>
      <c r="H16" s="39">
        <v>90</v>
      </c>
      <c r="I16" s="79">
        <v>4</v>
      </c>
      <c r="J16" s="79" t="s">
        <v>97</v>
      </c>
      <c r="K16" s="34"/>
      <c r="L16" s="34"/>
      <c r="M16" s="34">
        <v>86</v>
      </c>
      <c r="N16" s="54" t="s">
        <v>97</v>
      </c>
      <c r="AD16" t="b">
        <f t="shared" si="0"/>
        <v>0</v>
      </c>
      <c r="AE16" t="b">
        <f>ISBLANK(#REF!)</f>
        <v>0</v>
      </c>
    </row>
    <row r="17" spans="1:31" ht="16.5" customHeight="1" hidden="1">
      <c r="A17" s="42"/>
      <c r="B17" s="40"/>
      <c r="C17" s="34"/>
      <c r="D17" s="34"/>
      <c r="E17" s="34"/>
      <c r="F17" s="33"/>
      <c r="G17" s="38"/>
      <c r="H17" s="34"/>
      <c r="I17" s="79"/>
      <c r="J17" s="79"/>
      <c r="K17" s="34"/>
      <c r="L17" s="34"/>
      <c r="M17" s="34"/>
      <c r="N17" s="79"/>
      <c r="AC17" t="s">
        <v>130</v>
      </c>
      <c r="AD17" t="b">
        <f t="shared" si="0"/>
        <v>1</v>
      </c>
      <c r="AE17" t="b">
        <f>ISBLANK(#REF!)</f>
        <v>0</v>
      </c>
    </row>
    <row r="18" spans="1:31" ht="30.75" customHeight="1" hidden="1" thickBot="1">
      <c r="A18" s="55"/>
      <c r="B18" s="37"/>
      <c r="C18" s="34"/>
      <c r="D18" s="34"/>
      <c r="E18" s="34"/>
      <c r="F18" s="32"/>
      <c r="G18" s="38"/>
      <c r="H18" s="34"/>
      <c r="I18" s="34"/>
      <c r="J18" s="34"/>
      <c r="K18" s="34"/>
      <c r="L18" s="34"/>
      <c r="M18" s="34"/>
      <c r="N18" s="79"/>
      <c r="AC18" t="s">
        <v>130</v>
      </c>
      <c r="AD18" t="b">
        <f t="shared" si="0"/>
        <v>1</v>
      </c>
      <c r="AE18" t="b">
        <f>ISBLANK(#REF!)</f>
        <v>0</v>
      </c>
    </row>
    <row r="19" spans="1:14" ht="19.5" customHeight="1" hidden="1" thickBot="1">
      <c r="A19" s="659" t="s">
        <v>99</v>
      </c>
      <c r="B19" s="660"/>
      <c r="C19" s="53"/>
      <c r="D19" s="60"/>
      <c r="E19" s="60"/>
      <c r="F19" s="95"/>
      <c r="G19" s="96">
        <f>G12+G15+G16</f>
        <v>9.5</v>
      </c>
      <c r="H19" s="222">
        <f>H12+H15+H16</f>
        <v>285</v>
      </c>
      <c r="I19" s="222">
        <f>I13+I14+I15+I16</f>
        <v>16</v>
      </c>
      <c r="J19" s="60">
        <v>8</v>
      </c>
      <c r="K19" s="60">
        <f>SUM(K11,K16)</f>
        <v>0</v>
      </c>
      <c r="L19" s="60">
        <v>8</v>
      </c>
      <c r="M19" s="60">
        <f>M13+M14+M15+M16</f>
        <v>269</v>
      </c>
      <c r="N19" s="119"/>
    </row>
    <row r="20" spans="1:14" ht="16.5" hidden="1" thickBot="1">
      <c r="A20" s="661" t="s">
        <v>137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</row>
    <row r="21" spans="1:31" ht="31.5" hidden="1" thickBot="1">
      <c r="A21" s="78" t="s">
        <v>50</v>
      </c>
      <c r="B21" s="40" t="s">
        <v>120</v>
      </c>
      <c r="C21" s="198"/>
      <c r="D21" s="198">
        <v>1</v>
      </c>
      <c r="E21" s="198"/>
      <c r="F21" s="198"/>
      <c r="G21" s="409">
        <v>3</v>
      </c>
      <c r="H21" s="198">
        <f aca="true" t="shared" si="1" ref="H21:H27">G21*30</f>
        <v>90</v>
      </c>
      <c r="I21" s="198">
        <v>6</v>
      </c>
      <c r="J21" s="198">
        <v>4</v>
      </c>
      <c r="K21" s="198">
        <v>2</v>
      </c>
      <c r="L21" s="198"/>
      <c r="M21" s="198">
        <f aca="true" t="shared" si="2" ref="M21:M27">H21-I21</f>
        <v>84</v>
      </c>
      <c r="N21" s="410" t="s">
        <v>100</v>
      </c>
      <c r="AC21" t="s">
        <v>155</v>
      </c>
      <c r="AD21" t="b">
        <f>ISBLANK(N21)</f>
        <v>0</v>
      </c>
      <c r="AE21" t="b">
        <f>ISBLANK(#REF!)</f>
        <v>0</v>
      </c>
    </row>
    <row r="22" spans="1:31" ht="15.75" hidden="1" thickBot="1">
      <c r="A22" s="54" t="s">
        <v>82</v>
      </c>
      <c r="B22" s="405" t="s">
        <v>187</v>
      </c>
      <c r="C22" s="79">
        <v>1</v>
      </c>
      <c r="D22" s="79"/>
      <c r="E22" s="79"/>
      <c r="F22" s="32"/>
      <c r="G22" s="345">
        <v>4</v>
      </c>
      <c r="H22" s="79">
        <f t="shared" si="1"/>
        <v>120</v>
      </c>
      <c r="I22" s="79">
        <v>6</v>
      </c>
      <c r="J22" s="79">
        <v>4</v>
      </c>
      <c r="K22" s="79"/>
      <c r="L22" s="79">
        <v>2</v>
      </c>
      <c r="M22" s="79">
        <f t="shared" si="2"/>
        <v>114</v>
      </c>
      <c r="N22" s="412" t="s">
        <v>100</v>
      </c>
      <c r="AC22" t="s">
        <v>155</v>
      </c>
      <c r="AD22" t="b">
        <f>ISBLANK(N22)</f>
        <v>0</v>
      </c>
      <c r="AE22" t="b">
        <f>ISBLANK(#REF!)</f>
        <v>0</v>
      </c>
    </row>
    <row r="23" spans="1:31" ht="31.5" hidden="1" thickBot="1">
      <c r="A23" s="54" t="s">
        <v>83</v>
      </c>
      <c r="B23" s="40" t="s">
        <v>153</v>
      </c>
      <c r="C23" s="79"/>
      <c r="D23" s="79"/>
      <c r="E23" s="79"/>
      <c r="F23" s="32"/>
      <c r="G23" s="345">
        <v>6.5</v>
      </c>
      <c r="H23" s="79">
        <f>G23*30</f>
        <v>195</v>
      </c>
      <c r="I23" s="79">
        <v>10</v>
      </c>
      <c r="J23" s="79">
        <v>8</v>
      </c>
      <c r="K23" s="79">
        <v>2</v>
      </c>
      <c r="L23" s="79"/>
      <c r="M23" s="79">
        <f>H23-I23</f>
        <v>185</v>
      </c>
      <c r="N23" s="406"/>
      <c r="AC23" t="s">
        <v>155</v>
      </c>
      <c r="AD23" t="b">
        <f>ISBLANK(N23)</f>
        <v>1</v>
      </c>
      <c r="AE23" t="b">
        <f>ISBLANK(#REF!)</f>
        <v>0</v>
      </c>
    </row>
    <row r="24" spans="1:31" ht="31.5" hidden="1" thickBot="1">
      <c r="A24" s="54"/>
      <c r="B24" s="40" t="s">
        <v>153</v>
      </c>
      <c r="C24" s="79"/>
      <c r="D24" s="79">
        <v>1</v>
      </c>
      <c r="E24" s="79"/>
      <c r="F24" s="32"/>
      <c r="G24" s="90">
        <v>2.5</v>
      </c>
      <c r="H24" s="79">
        <f t="shared" si="1"/>
        <v>75</v>
      </c>
      <c r="I24" s="79">
        <v>6</v>
      </c>
      <c r="J24" s="79">
        <v>4</v>
      </c>
      <c r="K24" s="79">
        <v>2</v>
      </c>
      <c r="L24" s="79"/>
      <c r="M24" s="79">
        <f t="shared" si="2"/>
        <v>69</v>
      </c>
      <c r="N24" s="408" t="s">
        <v>100</v>
      </c>
      <c r="AC24" t="s">
        <v>155</v>
      </c>
      <c r="AD24" t="b">
        <f>ISBLANK(#REF!)</f>
        <v>0</v>
      </c>
      <c r="AE24" t="b">
        <f>ISBLANK(N24)</f>
        <v>0</v>
      </c>
    </row>
    <row r="25" spans="1:31" ht="36" customHeight="1" hidden="1">
      <c r="A25" s="416"/>
      <c r="B25" s="40" t="s">
        <v>153</v>
      </c>
      <c r="C25" s="345">
        <v>2</v>
      </c>
      <c r="D25" s="90"/>
      <c r="E25" s="90"/>
      <c r="F25" s="345"/>
      <c r="G25" s="90">
        <v>4</v>
      </c>
      <c r="H25" s="79">
        <f>G25*30</f>
        <v>120</v>
      </c>
      <c r="I25" s="79">
        <v>4</v>
      </c>
      <c r="J25" s="90">
        <v>4</v>
      </c>
      <c r="K25" s="90"/>
      <c r="L25" s="90"/>
      <c r="M25" s="79">
        <f>H25-I25</f>
        <v>116</v>
      </c>
      <c r="AC25" t="s">
        <v>155</v>
      </c>
      <c r="AD25" t="b">
        <f>ISBLANK(#REF!)</f>
        <v>0</v>
      </c>
      <c r="AE25" t="b">
        <f>ISBLANK(#REF!)</f>
        <v>0</v>
      </c>
    </row>
    <row r="26" spans="1:31" ht="31.5" hidden="1" thickBot="1">
      <c r="A26" s="54" t="s">
        <v>114</v>
      </c>
      <c r="B26" s="40" t="s">
        <v>52</v>
      </c>
      <c r="C26" s="79"/>
      <c r="D26" s="79">
        <v>2</v>
      </c>
      <c r="E26" s="79"/>
      <c r="F26" s="33"/>
      <c r="G26" s="417">
        <v>3</v>
      </c>
      <c r="H26" s="79">
        <f t="shared" si="1"/>
        <v>90</v>
      </c>
      <c r="I26" s="79">
        <v>6</v>
      </c>
      <c r="J26" s="79">
        <v>4</v>
      </c>
      <c r="K26" s="79">
        <v>2</v>
      </c>
      <c r="L26" s="79"/>
      <c r="M26" s="79">
        <f t="shared" si="2"/>
        <v>84</v>
      </c>
      <c r="N26" s="54"/>
      <c r="AC26" t="s">
        <v>155</v>
      </c>
      <c r="AD26" t="b">
        <f>ISBLANK(N26)</f>
        <v>1</v>
      </c>
      <c r="AE26" t="b">
        <f>ISBLANK(#REF!)</f>
        <v>0</v>
      </c>
    </row>
    <row r="27" spans="1:31" ht="69.75" customHeight="1" hidden="1">
      <c r="A27" s="54" t="s">
        <v>138</v>
      </c>
      <c r="B27" s="317" t="s">
        <v>154</v>
      </c>
      <c r="C27" s="79">
        <v>2</v>
      </c>
      <c r="D27" s="79"/>
      <c r="E27" s="79"/>
      <c r="F27" s="32"/>
      <c r="G27" s="417">
        <v>5.5</v>
      </c>
      <c r="H27" s="79">
        <f t="shared" si="1"/>
        <v>165</v>
      </c>
      <c r="I27" s="79">
        <v>12</v>
      </c>
      <c r="J27" s="79">
        <v>4</v>
      </c>
      <c r="K27" s="79">
        <v>4</v>
      </c>
      <c r="L27" s="79"/>
      <c r="M27" s="79">
        <f t="shared" si="2"/>
        <v>153</v>
      </c>
      <c r="N27" s="54"/>
      <c r="AC27" t="s">
        <v>155</v>
      </c>
      <c r="AD27" t="b">
        <f>ISBLANK(N27)</f>
        <v>1</v>
      </c>
      <c r="AE27" t="b">
        <f>ISBLANK(#REF!)</f>
        <v>0</v>
      </c>
    </row>
    <row r="28" spans="1:30" ht="47.25" hidden="1" thickBot="1">
      <c r="A28" s="55" t="s">
        <v>139</v>
      </c>
      <c r="B28" s="227" t="s">
        <v>59</v>
      </c>
      <c r="C28" s="381"/>
      <c r="D28" s="381"/>
      <c r="E28" s="49"/>
      <c r="F28" s="382"/>
      <c r="G28" s="59"/>
      <c r="H28" s="58"/>
      <c r="I28" s="58"/>
      <c r="J28" s="58"/>
      <c r="K28" s="58"/>
      <c r="L28" s="49"/>
      <c r="M28" s="49"/>
      <c r="N28" s="80"/>
      <c r="AD28" t="b">
        <f>ISBLANK(N28)</f>
        <v>1</v>
      </c>
    </row>
    <row r="29" spans="1:14" ht="15.75" hidden="1" thickBot="1">
      <c r="A29" s="384" t="s">
        <v>139</v>
      </c>
      <c r="B29" s="385" t="s">
        <v>204</v>
      </c>
      <c r="C29" s="386"/>
      <c r="D29" s="386">
        <v>2</v>
      </c>
      <c r="E29" s="387"/>
      <c r="F29" s="388"/>
      <c r="G29" s="389">
        <v>3</v>
      </c>
      <c r="H29" s="390">
        <f>G29*30</f>
        <v>90</v>
      </c>
      <c r="I29" s="390">
        <v>4</v>
      </c>
      <c r="J29" s="390">
        <v>4</v>
      </c>
      <c r="K29" s="390"/>
      <c r="L29" s="387"/>
      <c r="M29" s="387">
        <f>H29-I29</f>
        <v>86</v>
      </c>
      <c r="N29" s="425"/>
    </row>
    <row r="30" spans="1:14" ht="20.25" customHeight="1" hidden="1" thickBot="1">
      <c r="A30" s="623" t="s">
        <v>140</v>
      </c>
      <c r="B30" s="624"/>
      <c r="C30" s="82"/>
      <c r="D30" s="82"/>
      <c r="E30" s="82"/>
      <c r="F30" s="82"/>
      <c r="G30" s="122">
        <f>G21+G22+G23+G26+G27+G29</f>
        <v>25</v>
      </c>
      <c r="H30" s="122">
        <f>H21+H22+H23+H26+H27+H29</f>
        <v>750</v>
      </c>
      <c r="I30" s="122">
        <f>I21+I22+I23+I26+I27+I29</f>
        <v>44</v>
      </c>
      <c r="J30" s="122">
        <f>J21+J22+J23+J26+J27+J29</f>
        <v>28</v>
      </c>
      <c r="K30" s="122">
        <f>K21+K22+K23+K26+K27</f>
        <v>10</v>
      </c>
      <c r="L30" s="122">
        <f>L21+L22+L23+L26+L27</f>
        <v>2</v>
      </c>
      <c r="M30" s="122">
        <f>M21+M22+M23+M26+M27+M29</f>
        <v>706</v>
      </c>
      <c r="N30" s="94"/>
    </row>
    <row r="31" spans="1:14" ht="25.5" customHeight="1" hidden="1" thickBot="1">
      <c r="A31" s="623" t="s">
        <v>190</v>
      </c>
      <c r="B31" s="624"/>
      <c r="C31" s="82"/>
      <c r="D31" s="82"/>
      <c r="E31" s="82"/>
      <c r="F31" s="82"/>
      <c r="G31" s="122">
        <f aca="true" t="shared" si="3" ref="G31:M31">G19+G30</f>
        <v>34.5</v>
      </c>
      <c r="H31" s="122">
        <f t="shared" si="3"/>
        <v>1035</v>
      </c>
      <c r="I31" s="122">
        <f t="shared" si="3"/>
        <v>60</v>
      </c>
      <c r="J31" s="122">
        <f t="shared" si="3"/>
        <v>36</v>
      </c>
      <c r="K31" s="122">
        <f t="shared" si="3"/>
        <v>10</v>
      </c>
      <c r="L31" s="122">
        <f t="shared" si="3"/>
        <v>10</v>
      </c>
      <c r="M31" s="122">
        <f t="shared" si="3"/>
        <v>975</v>
      </c>
      <c r="N31" s="94"/>
    </row>
    <row r="32" spans="1:14" ht="15.75" hidden="1" thickBot="1">
      <c r="A32" s="670" t="s">
        <v>141</v>
      </c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</row>
    <row r="33" spans="1:14" ht="22.5" customHeight="1" hidden="1" thickBot="1">
      <c r="A33" s="92" t="s">
        <v>50</v>
      </c>
      <c r="B33" s="190" t="s">
        <v>53</v>
      </c>
      <c r="C33" s="61"/>
      <c r="D33" s="50">
        <v>3</v>
      </c>
      <c r="E33" s="50"/>
      <c r="F33" s="50"/>
      <c r="G33" s="61">
        <v>6</v>
      </c>
      <c r="H33" s="50">
        <f>G33*30</f>
        <v>180</v>
      </c>
      <c r="I33" s="50"/>
      <c r="J33" s="50"/>
      <c r="K33" s="50"/>
      <c r="L33" s="50"/>
      <c r="M33" s="50"/>
      <c r="N33" s="426"/>
    </row>
    <row r="34" spans="1:14" ht="15.75" hidden="1" thickBot="1">
      <c r="A34" s="629" t="s">
        <v>142</v>
      </c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</row>
    <row r="35" spans="1:14" ht="15.75" customHeight="1" hidden="1" thickBot="1">
      <c r="A35" s="359" t="s">
        <v>50</v>
      </c>
      <c r="B35" s="360" t="s">
        <v>182</v>
      </c>
      <c r="C35" s="361">
        <v>3</v>
      </c>
      <c r="D35" s="361"/>
      <c r="E35" s="361"/>
      <c r="F35" s="361"/>
      <c r="G35" s="362">
        <v>24</v>
      </c>
      <c r="H35" s="361">
        <f>G35*30</f>
        <v>720</v>
      </c>
      <c r="I35" s="361"/>
      <c r="J35" s="361"/>
      <c r="K35" s="361"/>
      <c r="L35" s="361"/>
      <c r="M35" s="361"/>
      <c r="N35" s="427"/>
    </row>
    <row r="36" spans="1:14" ht="15.75" customHeight="1" hidden="1" thickBot="1">
      <c r="A36" s="64"/>
      <c r="B36" s="189" t="s">
        <v>189</v>
      </c>
      <c r="C36" s="65"/>
      <c r="D36" s="65"/>
      <c r="E36" s="65"/>
      <c r="F36" s="65"/>
      <c r="G36" s="344">
        <f>G19+G30+G35+G33</f>
        <v>64.5</v>
      </c>
      <c r="H36" s="65">
        <f>G36*30</f>
        <v>1935</v>
      </c>
      <c r="I36" s="65"/>
      <c r="J36" s="65"/>
      <c r="K36" s="65"/>
      <c r="L36" s="65"/>
      <c r="M36" s="65"/>
      <c r="N36" s="428"/>
    </row>
    <row r="37" spans="1:14" ht="20.25" customHeight="1" hidden="1" thickBot="1">
      <c r="A37" s="623" t="s">
        <v>79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</row>
    <row r="38" spans="1:14" ht="18" customHeight="1" hidden="1" thickBot="1">
      <c r="A38" s="628" t="s">
        <v>143</v>
      </c>
      <c r="B38" s="628"/>
      <c r="C38" s="628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</row>
    <row r="39" spans="1:14" ht="16.5" hidden="1" thickBot="1">
      <c r="A39" s="604" t="s">
        <v>192</v>
      </c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5"/>
      <c r="N39" s="605"/>
    </row>
    <row r="40" spans="1:14" ht="15.75" hidden="1" thickBot="1">
      <c r="A40" s="325"/>
      <c r="B40" s="346" t="s">
        <v>144</v>
      </c>
      <c r="C40" s="323"/>
      <c r="D40" s="321" t="s">
        <v>50</v>
      </c>
      <c r="E40" s="327"/>
      <c r="F40" s="329"/>
      <c r="G40" s="333">
        <v>3</v>
      </c>
      <c r="H40" s="334">
        <f>G40*30</f>
        <v>90</v>
      </c>
      <c r="I40" s="331">
        <v>4</v>
      </c>
      <c r="J40" s="195"/>
      <c r="K40" s="195"/>
      <c r="L40" s="196" t="s">
        <v>97</v>
      </c>
      <c r="M40" s="338">
        <f>H40-I40</f>
        <v>86</v>
      </c>
      <c r="N40" s="337" t="s">
        <v>97</v>
      </c>
    </row>
    <row r="41" spans="1:14" ht="31.5" hidden="1" thickBot="1">
      <c r="A41" s="326"/>
      <c r="B41" s="347" t="s">
        <v>191</v>
      </c>
      <c r="C41" s="324"/>
      <c r="D41" s="322" t="s">
        <v>50</v>
      </c>
      <c r="E41" s="328"/>
      <c r="F41" s="330"/>
      <c r="G41" s="335">
        <v>3</v>
      </c>
      <c r="H41" s="336">
        <f>G41*30</f>
        <v>90</v>
      </c>
      <c r="I41" s="332">
        <v>4</v>
      </c>
      <c r="J41" s="318"/>
      <c r="K41" s="318"/>
      <c r="L41" s="319" t="s">
        <v>97</v>
      </c>
      <c r="M41" s="339">
        <v>86</v>
      </c>
      <c r="N41" s="342" t="s">
        <v>97</v>
      </c>
    </row>
    <row r="42" spans="1:31" ht="15.75" hidden="1" thickBot="1">
      <c r="A42" s="349"/>
      <c r="B42" s="351" t="s">
        <v>46</v>
      </c>
      <c r="C42" s="353"/>
      <c r="D42" s="352">
        <v>1</v>
      </c>
      <c r="E42" s="34"/>
      <c r="F42" s="355"/>
      <c r="G42" s="354">
        <v>3</v>
      </c>
      <c r="H42" s="356">
        <f>G42*30</f>
        <v>90</v>
      </c>
      <c r="I42" s="350">
        <v>4</v>
      </c>
      <c r="J42" s="34"/>
      <c r="K42" s="34"/>
      <c r="L42" s="34" t="s">
        <v>97</v>
      </c>
      <c r="M42" s="356">
        <f>H42-I42</f>
        <v>86</v>
      </c>
      <c r="N42" s="342" t="s">
        <v>97</v>
      </c>
      <c r="AC42" t="s">
        <v>129</v>
      </c>
      <c r="AD42" t="b">
        <f>ISBLANK(N42)</f>
        <v>0</v>
      </c>
      <c r="AE42" t="b">
        <f>ISBLANK(#REF!)</f>
        <v>0</v>
      </c>
    </row>
    <row r="43" spans="1:42" s="135" customFormat="1" ht="15.75" hidden="1" thickBot="1">
      <c r="A43" s="394"/>
      <c r="B43" s="348" t="s">
        <v>145</v>
      </c>
      <c r="C43" s="394"/>
      <c r="D43" s="395">
        <v>1</v>
      </c>
      <c r="E43" s="396"/>
      <c r="F43" s="397"/>
      <c r="G43" s="398">
        <v>3</v>
      </c>
      <c r="H43" s="397">
        <f>G43*30</f>
        <v>90</v>
      </c>
      <c r="I43" s="395">
        <v>4</v>
      </c>
      <c r="J43" s="399"/>
      <c r="K43" s="399"/>
      <c r="L43" s="399" t="s">
        <v>97</v>
      </c>
      <c r="M43" s="397">
        <f>H43-I43</f>
        <v>86</v>
      </c>
      <c r="N43" s="342" t="s">
        <v>97</v>
      </c>
      <c r="AF43" s="435"/>
      <c r="AP43" s="168"/>
    </row>
    <row r="44" spans="1:14" ht="15.75" hidden="1" thickBot="1">
      <c r="A44" s="611" t="s">
        <v>188</v>
      </c>
      <c r="B44" s="611"/>
      <c r="C44" s="401"/>
      <c r="D44" s="400">
        <v>1.1</v>
      </c>
      <c r="E44" s="400"/>
      <c r="F44" s="400"/>
      <c r="G44" s="402">
        <v>6</v>
      </c>
      <c r="H44" s="403">
        <f>G44*30</f>
        <v>180</v>
      </c>
      <c r="I44" s="404">
        <v>8</v>
      </c>
      <c r="J44" s="400"/>
      <c r="K44" s="400"/>
      <c r="L44" s="400">
        <v>8</v>
      </c>
      <c r="M44" s="403">
        <f>H44-I44</f>
        <v>172</v>
      </c>
      <c r="N44" s="369"/>
    </row>
    <row r="45" spans="1:14" ht="15.75" hidden="1" thickBot="1">
      <c r="A45" s="632" t="s">
        <v>146</v>
      </c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633"/>
      <c r="N45" s="633"/>
    </row>
    <row r="46" spans="1:14" ht="21" customHeight="1" hidden="1" thickBot="1">
      <c r="A46" s="367" t="s">
        <v>50</v>
      </c>
      <c r="B46" s="366" t="s">
        <v>193</v>
      </c>
      <c r="C46" s="367" t="s">
        <v>194</v>
      </c>
      <c r="D46" s="366"/>
      <c r="E46" s="366"/>
      <c r="F46" s="366"/>
      <c r="G46" s="370">
        <f>G47+G48</f>
        <v>11.5</v>
      </c>
      <c r="H46" s="370">
        <f>G46*30</f>
        <v>345</v>
      </c>
      <c r="I46" s="370" t="s">
        <v>196</v>
      </c>
      <c r="J46" s="370" t="s">
        <v>197</v>
      </c>
      <c r="K46" s="370" t="s">
        <v>195</v>
      </c>
      <c r="L46" s="370"/>
      <c r="M46" s="370">
        <f>H46-I46</f>
        <v>321</v>
      </c>
      <c r="N46" s="370" t="s">
        <v>147</v>
      </c>
    </row>
    <row r="47" spans="1:31" ht="31.5" customHeight="1" hidden="1">
      <c r="A47" s="78"/>
      <c r="B47" s="365" t="s">
        <v>88</v>
      </c>
      <c r="C47" s="198">
        <v>1</v>
      </c>
      <c r="D47" s="198"/>
      <c r="E47" s="198"/>
      <c r="F47" s="198"/>
      <c r="G47" s="198">
        <v>4</v>
      </c>
      <c r="H47" s="198">
        <f>G47*30</f>
        <v>120</v>
      </c>
      <c r="I47" s="198">
        <v>12</v>
      </c>
      <c r="J47" s="198">
        <v>8</v>
      </c>
      <c r="K47" s="198">
        <v>4</v>
      </c>
      <c r="L47" s="198"/>
      <c r="M47" s="198">
        <f>H47-I47</f>
        <v>108</v>
      </c>
      <c r="N47" s="78" t="s">
        <v>102</v>
      </c>
      <c r="AC47" t="s">
        <v>155</v>
      </c>
      <c r="AD47" t="b">
        <f>ISBLANK(N47)</f>
        <v>0</v>
      </c>
      <c r="AE47" t="b">
        <f>ISBLANK(#REF!)</f>
        <v>0</v>
      </c>
    </row>
    <row r="48" spans="1:31" ht="35.25" customHeight="1" hidden="1">
      <c r="A48" s="54"/>
      <c r="B48" s="405" t="s">
        <v>184</v>
      </c>
      <c r="C48" s="79">
        <v>1</v>
      </c>
      <c r="D48" s="79"/>
      <c r="E48" s="79"/>
      <c r="F48" s="32"/>
      <c r="G48" s="90">
        <v>7.5</v>
      </c>
      <c r="H48" s="79">
        <f>G48*30</f>
        <v>225</v>
      </c>
      <c r="I48" s="79">
        <v>12</v>
      </c>
      <c r="J48" s="79">
        <v>8</v>
      </c>
      <c r="K48" s="79">
        <v>4</v>
      </c>
      <c r="L48" s="79"/>
      <c r="M48" s="79">
        <f>H48-I48</f>
        <v>213</v>
      </c>
      <c r="N48" s="54" t="s">
        <v>102</v>
      </c>
      <c r="AC48" t="s">
        <v>155</v>
      </c>
      <c r="AD48" t="b">
        <f>ISBLANK(N48)</f>
        <v>0</v>
      </c>
      <c r="AE48" t="b">
        <f>ISBLANK(#REF!)</f>
        <v>0</v>
      </c>
    </row>
    <row r="49" spans="1:14" ht="34.5" customHeight="1" hidden="1">
      <c r="A49" s="78"/>
      <c r="B49" s="407" t="s">
        <v>185</v>
      </c>
      <c r="C49" s="198">
        <v>1</v>
      </c>
      <c r="D49" s="198"/>
      <c r="E49" s="198"/>
      <c r="F49" s="199"/>
      <c r="G49" s="200">
        <v>7.5</v>
      </c>
      <c r="H49" s="198">
        <f>G49*30</f>
        <v>225</v>
      </c>
      <c r="I49" s="198">
        <v>12</v>
      </c>
      <c r="J49" s="198">
        <v>8</v>
      </c>
      <c r="K49" s="198">
        <v>4</v>
      </c>
      <c r="L49" s="198"/>
      <c r="M49" s="198">
        <f>H49-I49</f>
        <v>213</v>
      </c>
      <c r="N49" s="78" t="s">
        <v>102</v>
      </c>
    </row>
    <row r="50" spans="1:14" ht="34.5" customHeight="1" hidden="1">
      <c r="A50" s="78"/>
      <c r="B50" s="40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78"/>
    </row>
    <row r="51" spans="1:14" ht="32.25" customHeight="1" hidden="1" thickBot="1">
      <c r="A51" s="54"/>
      <c r="B51" s="40" t="s">
        <v>84</v>
      </c>
      <c r="C51" s="79">
        <v>1</v>
      </c>
      <c r="D51" s="79"/>
      <c r="E51" s="79"/>
      <c r="F51" s="41"/>
      <c r="G51" s="90">
        <v>4</v>
      </c>
      <c r="H51" s="79">
        <f>G51*30</f>
        <v>120</v>
      </c>
      <c r="I51" s="79">
        <v>12</v>
      </c>
      <c r="J51" s="79">
        <v>8</v>
      </c>
      <c r="K51" s="79">
        <v>4</v>
      </c>
      <c r="L51" s="79"/>
      <c r="M51" s="79">
        <f>H51-I51</f>
        <v>108</v>
      </c>
      <c r="N51" s="54" t="s">
        <v>102</v>
      </c>
    </row>
    <row r="52" spans="1:41" s="81" customFormat="1" ht="17.25" customHeight="1" hidden="1" thickBot="1">
      <c r="A52" s="94" t="s">
        <v>82</v>
      </c>
      <c r="B52" s="368" t="s">
        <v>198</v>
      </c>
      <c r="C52" s="82">
        <v>2</v>
      </c>
      <c r="D52" s="82">
        <v>2</v>
      </c>
      <c r="E52" s="82"/>
      <c r="F52" s="82">
        <v>2</v>
      </c>
      <c r="G52" s="122">
        <f>G53+G54+G57</f>
        <v>8</v>
      </c>
      <c r="H52" s="82">
        <f>G52*30</f>
        <v>240</v>
      </c>
      <c r="I52" s="82">
        <f>I53+I54+I57</f>
        <v>18</v>
      </c>
      <c r="J52" s="82">
        <f>J54+J57</f>
        <v>8</v>
      </c>
      <c r="K52" s="82">
        <f>K54+K57</f>
        <v>6</v>
      </c>
      <c r="L52" s="82">
        <f>L53</f>
        <v>4</v>
      </c>
      <c r="M52" s="82">
        <f>M53+M54+M57</f>
        <v>222</v>
      </c>
      <c r="N52" s="94"/>
      <c r="AG52" s="436"/>
      <c r="AH52" s="436"/>
      <c r="AI52" s="436"/>
      <c r="AJ52" s="436"/>
      <c r="AK52" s="436"/>
      <c r="AL52" s="436"/>
      <c r="AM52" s="436"/>
      <c r="AN52" s="436"/>
      <c r="AO52" s="436"/>
    </row>
    <row r="53" spans="1:31" ht="32.25" customHeight="1" hidden="1">
      <c r="A53" s="54"/>
      <c r="B53" s="40" t="s">
        <v>89</v>
      </c>
      <c r="C53" s="34"/>
      <c r="D53" s="34"/>
      <c r="E53" s="34"/>
      <c r="F53" s="32">
        <v>2</v>
      </c>
      <c r="G53" s="38">
        <v>1</v>
      </c>
      <c r="H53" s="34">
        <v>30</v>
      </c>
      <c r="I53" s="34"/>
      <c r="J53" s="34"/>
      <c r="K53" s="34"/>
      <c r="L53" s="34">
        <v>4</v>
      </c>
      <c r="M53" s="34">
        <f aca="true" t="shared" si="4" ref="M53:M58">H53-I53</f>
        <v>30</v>
      </c>
      <c r="N53" s="54"/>
      <c r="AC53" t="s">
        <v>155</v>
      </c>
      <c r="AD53" t="b">
        <f>ISBLANK(N53)</f>
        <v>1</v>
      </c>
      <c r="AE53" t="b">
        <f>ISBLANK(#REF!)</f>
        <v>0</v>
      </c>
    </row>
    <row r="54" spans="1:31" ht="30.75" customHeight="1" hidden="1">
      <c r="A54" s="80"/>
      <c r="B54" s="226" t="s">
        <v>149</v>
      </c>
      <c r="C54" s="34"/>
      <c r="D54" s="34">
        <v>2</v>
      </c>
      <c r="E54" s="34"/>
      <c r="F54" s="32"/>
      <c r="G54" s="91">
        <v>3</v>
      </c>
      <c r="H54" s="79">
        <f>G54*30</f>
        <v>90</v>
      </c>
      <c r="I54" s="79">
        <v>6</v>
      </c>
      <c r="J54" s="79">
        <v>4</v>
      </c>
      <c r="K54" s="79">
        <v>2</v>
      </c>
      <c r="L54" s="34"/>
      <c r="M54" s="34">
        <f t="shared" si="4"/>
        <v>84</v>
      </c>
      <c r="N54" s="54"/>
      <c r="AC54" t="s">
        <v>155</v>
      </c>
      <c r="AD54" t="b">
        <f>ISBLANK(N54)</f>
        <v>1</v>
      </c>
      <c r="AE54" t="b">
        <f>ISBLANK(#REF!)</f>
        <v>0</v>
      </c>
    </row>
    <row r="55" spans="1:14" ht="33" customHeight="1" hidden="1">
      <c r="A55" s="54"/>
      <c r="B55" s="40" t="s">
        <v>85</v>
      </c>
      <c r="C55" s="34"/>
      <c r="D55" s="34"/>
      <c r="E55" s="34"/>
      <c r="F55" s="32">
        <v>2</v>
      </c>
      <c r="G55" s="38">
        <v>1</v>
      </c>
      <c r="H55" s="34">
        <v>30</v>
      </c>
      <c r="I55" s="34">
        <v>4</v>
      </c>
      <c r="J55" s="34"/>
      <c r="K55" s="34"/>
      <c r="L55" s="34">
        <v>4</v>
      </c>
      <c r="M55" s="34">
        <f t="shared" si="4"/>
        <v>26</v>
      </c>
      <c r="N55" s="54"/>
    </row>
    <row r="56" spans="1:14" ht="33" customHeight="1" hidden="1">
      <c r="A56" s="80"/>
      <c r="B56" s="227" t="s">
        <v>151</v>
      </c>
      <c r="C56" s="34"/>
      <c r="D56" s="34">
        <v>2</v>
      </c>
      <c r="E56" s="34"/>
      <c r="F56" s="32"/>
      <c r="G56" s="91">
        <v>3</v>
      </c>
      <c r="H56" s="79">
        <f>G56*30</f>
        <v>90</v>
      </c>
      <c r="I56" s="79">
        <v>6</v>
      </c>
      <c r="J56" s="79">
        <v>4</v>
      </c>
      <c r="K56" s="79">
        <v>2</v>
      </c>
      <c r="L56" s="34"/>
      <c r="M56" s="34">
        <f t="shared" si="4"/>
        <v>84</v>
      </c>
      <c r="N56" s="54"/>
    </row>
    <row r="57" spans="1:41" s="81" customFormat="1" ht="32.25" customHeight="1" hidden="1">
      <c r="A57" s="80"/>
      <c r="B57" s="57" t="s">
        <v>90</v>
      </c>
      <c r="C57" s="58">
        <v>2</v>
      </c>
      <c r="D57" s="58"/>
      <c r="E57" s="58"/>
      <c r="F57" s="58"/>
      <c r="G57" s="59">
        <v>4</v>
      </c>
      <c r="H57" s="58">
        <v>120</v>
      </c>
      <c r="I57" s="58">
        <v>12</v>
      </c>
      <c r="J57" s="58">
        <v>4</v>
      </c>
      <c r="K57" s="58">
        <v>4</v>
      </c>
      <c r="L57" s="58"/>
      <c r="M57" s="58">
        <f t="shared" si="4"/>
        <v>108</v>
      </c>
      <c r="N57" s="80"/>
      <c r="AC57" t="s">
        <v>155</v>
      </c>
      <c r="AD57" t="b">
        <f>ISBLANK(N57)</f>
        <v>1</v>
      </c>
      <c r="AE57" t="b">
        <f>ISBLANK(#REF!)</f>
        <v>0</v>
      </c>
      <c r="AG57" s="436"/>
      <c r="AH57" s="436"/>
      <c r="AI57" s="436"/>
      <c r="AJ57" s="436"/>
      <c r="AK57" s="436"/>
      <c r="AL57" s="436"/>
      <c r="AM57" s="436"/>
      <c r="AN57" s="436"/>
      <c r="AO57" s="436"/>
    </row>
    <row r="58" spans="1:41" s="81" customFormat="1" ht="50.25" customHeight="1" hidden="1">
      <c r="A58" s="80"/>
      <c r="B58" s="57" t="s">
        <v>87</v>
      </c>
      <c r="C58" s="58">
        <v>2</v>
      </c>
      <c r="D58" s="58"/>
      <c r="E58" s="58"/>
      <c r="F58" s="58"/>
      <c r="G58" s="59">
        <v>4</v>
      </c>
      <c r="H58" s="58">
        <v>120</v>
      </c>
      <c r="I58" s="58">
        <v>12</v>
      </c>
      <c r="J58" s="58">
        <v>4</v>
      </c>
      <c r="K58" s="58">
        <v>4</v>
      </c>
      <c r="L58" s="58"/>
      <c r="M58" s="58">
        <f t="shared" si="4"/>
        <v>108</v>
      </c>
      <c r="N58" s="80"/>
      <c r="AG58" s="436"/>
      <c r="AH58" s="436"/>
      <c r="AI58" s="436"/>
      <c r="AJ58" s="436"/>
      <c r="AK58" s="436"/>
      <c r="AL58" s="436"/>
      <c r="AM58" s="436"/>
      <c r="AN58" s="436"/>
      <c r="AO58" s="436"/>
    </row>
    <row r="59" spans="1:14" ht="9" customHeight="1" hidden="1" thickBot="1">
      <c r="A59" s="201"/>
      <c r="B59" s="206"/>
      <c r="C59" s="207"/>
      <c r="D59" s="207"/>
      <c r="E59" s="207"/>
      <c r="F59" s="208"/>
      <c r="G59" s="209"/>
      <c r="H59" s="207"/>
      <c r="I59" s="207"/>
      <c r="J59" s="207"/>
      <c r="K59" s="207"/>
      <c r="L59" s="207"/>
      <c r="M59" s="207"/>
      <c r="N59" s="429"/>
    </row>
    <row r="60" spans="1:14" ht="16.5" customHeight="1" hidden="1" thickBot="1">
      <c r="A60" s="607" t="s">
        <v>148</v>
      </c>
      <c r="B60" s="607"/>
      <c r="C60" s="53"/>
      <c r="D60" s="53"/>
      <c r="E60" s="53"/>
      <c r="F60" s="218"/>
      <c r="G60" s="96">
        <f>G44+G46+G52</f>
        <v>25.5</v>
      </c>
      <c r="H60" s="222">
        <f>H44+H46+H52</f>
        <v>765</v>
      </c>
      <c r="I60" s="223">
        <f>I44+I46+I52</f>
        <v>50</v>
      </c>
      <c r="J60" s="93">
        <f>J44+J46+J52</f>
        <v>24</v>
      </c>
      <c r="K60" s="93">
        <f>K46+K44+K52</f>
        <v>14</v>
      </c>
      <c r="L60" s="222">
        <f>L44+L52+L46</f>
        <v>12</v>
      </c>
      <c r="M60" s="222"/>
      <c r="N60" s="94"/>
    </row>
    <row r="61" spans="1:19" ht="15.75" hidden="1" thickBot="1">
      <c r="A61" s="626" t="s">
        <v>55</v>
      </c>
      <c r="B61" s="626"/>
      <c r="C61" s="219"/>
      <c r="D61" s="220"/>
      <c r="E61" s="220"/>
      <c r="F61" s="220"/>
      <c r="G61" s="221">
        <f>G36+G60</f>
        <v>90</v>
      </c>
      <c r="H61" s="221">
        <f>H36+H60</f>
        <v>2700</v>
      </c>
      <c r="I61" s="221">
        <f>I31+I60</f>
        <v>110</v>
      </c>
      <c r="J61" s="221">
        <f>J31+J60</f>
        <v>60</v>
      </c>
      <c r="K61" s="221">
        <f>K31+K60</f>
        <v>24</v>
      </c>
      <c r="L61" s="221">
        <f>L31+L60</f>
        <v>22</v>
      </c>
      <c r="M61" s="221"/>
      <c r="N61" s="94"/>
      <c r="O61" s="205" t="e">
        <f>#REF!+#REF!+O49+O51+O55+O58+#REF!+O36</f>
        <v>#REF!</v>
      </c>
      <c r="P61" t="e">
        <f>#REF!+#REF!</f>
        <v>#REF!</v>
      </c>
      <c r="Q61" t="e">
        <f>#REF!+#REF!</f>
        <v>#REF!</v>
      </c>
      <c r="R61" t="e">
        <f>#REF!+#REF!</f>
        <v>#REF!</v>
      </c>
      <c r="S61" t="e">
        <f>#REF!+#REF!</f>
        <v>#REF!</v>
      </c>
    </row>
    <row r="64" spans="1:38" ht="15">
      <c r="A64" s="108"/>
      <c r="B64" s="187" t="s">
        <v>104</v>
      </c>
      <c r="C64" s="100"/>
      <c r="D64" s="56" t="s">
        <v>50</v>
      </c>
      <c r="E64" s="56"/>
      <c r="F64" s="99"/>
      <c r="G64" s="124">
        <v>1.5</v>
      </c>
      <c r="H64" s="125">
        <v>45</v>
      </c>
      <c r="I64" s="126">
        <v>4</v>
      </c>
      <c r="J64" s="126"/>
      <c r="K64" s="126"/>
      <c r="L64" s="126" t="s">
        <v>97</v>
      </c>
      <c r="M64" s="109">
        <v>41</v>
      </c>
      <c r="N64" s="110" t="s">
        <v>97</v>
      </c>
      <c r="AG64" s="135" t="s">
        <v>215</v>
      </c>
      <c r="AH64" s="135" t="s">
        <v>156</v>
      </c>
      <c r="AI64" s="135" t="s">
        <v>167</v>
      </c>
      <c r="AL64" s="135">
        <v>4</v>
      </c>
    </row>
    <row r="65" spans="1:36" ht="15.75">
      <c r="A65" s="54" t="s">
        <v>83</v>
      </c>
      <c r="B65" s="84" t="s">
        <v>62</v>
      </c>
      <c r="C65" s="34">
        <v>1</v>
      </c>
      <c r="D65" s="34"/>
      <c r="E65" s="34"/>
      <c r="F65" s="33"/>
      <c r="G65" s="43">
        <v>3</v>
      </c>
      <c r="H65" s="39">
        <v>90</v>
      </c>
      <c r="I65" s="79">
        <v>4</v>
      </c>
      <c r="J65" s="79" t="s">
        <v>97</v>
      </c>
      <c r="K65" s="34"/>
      <c r="L65" s="34"/>
      <c r="M65" s="34">
        <v>86</v>
      </c>
      <c r="N65" s="54" t="s">
        <v>97</v>
      </c>
      <c r="AG65" s="135" t="s">
        <v>215</v>
      </c>
      <c r="AH65" s="135" t="s">
        <v>130</v>
      </c>
      <c r="AI65" s="135" t="s">
        <v>219</v>
      </c>
      <c r="AJ65" s="135">
        <v>4</v>
      </c>
    </row>
    <row r="66" spans="1:40" ht="30.75">
      <c r="A66" s="78" t="s">
        <v>50</v>
      </c>
      <c r="B66" s="40" t="s">
        <v>120</v>
      </c>
      <c r="C66" s="198"/>
      <c r="D66" s="198">
        <v>1</v>
      </c>
      <c r="E66" s="198"/>
      <c r="F66" s="198"/>
      <c r="G66" s="409">
        <v>3</v>
      </c>
      <c r="H66" s="198">
        <v>90</v>
      </c>
      <c r="I66" s="198">
        <v>6</v>
      </c>
      <c r="J66" s="198">
        <v>4</v>
      </c>
      <c r="K66" s="198">
        <v>2</v>
      </c>
      <c r="L66" s="198"/>
      <c r="M66" s="198">
        <v>84</v>
      </c>
      <c r="N66" s="410" t="s">
        <v>100</v>
      </c>
      <c r="AG66" s="135" t="s">
        <v>216</v>
      </c>
      <c r="AH66" s="135" t="s">
        <v>155</v>
      </c>
      <c r="AI66" s="135" t="s">
        <v>167</v>
      </c>
      <c r="AJ66" s="135">
        <v>4</v>
      </c>
      <c r="AN66" s="135">
        <v>2</v>
      </c>
    </row>
    <row r="67" spans="1:41" ht="15">
      <c r="A67" s="54" t="s">
        <v>82</v>
      </c>
      <c r="B67" s="405" t="s">
        <v>187</v>
      </c>
      <c r="C67" s="79">
        <v>1</v>
      </c>
      <c r="D67" s="79"/>
      <c r="E67" s="79"/>
      <c r="F67" s="32"/>
      <c r="G67" s="345">
        <v>4</v>
      </c>
      <c r="H67" s="79">
        <v>120</v>
      </c>
      <c r="I67" s="79">
        <v>6</v>
      </c>
      <c r="J67" s="79">
        <v>4</v>
      </c>
      <c r="K67" s="79"/>
      <c r="L67" s="79">
        <v>2</v>
      </c>
      <c r="M67" s="79">
        <v>114</v>
      </c>
      <c r="N67" s="412" t="s">
        <v>100</v>
      </c>
      <c r="AG67" s="135" t="s">
        <v>216</v>
      </c>
      <c r="AH67" s="135" t="s">
        <v>155</v>
      </c>
      <c r="AI67" s="135" t="s">
        <v>219</v>
      </c>
      <c r="AJ67" s="135">
        <v>4</v>
      </c>
      <c r="AO67" s="135">
        <v>2</v>
      </c>
    </row>
    <row r="68" spans="1:40" ht="30.75">
      <c r="A68" s="80"/>
      <c r="B68" s="227" t="s">
        <v>153</v>
      </c>
      <c r="C68" s="58"/>
      <c r="D68" s="58">
        <v>1</v>
      </c>
      <c r="E68" s="58"/>
      <c r="F68" s="46"/>
      <c r="G68" s="423">
        <v>2.5</v>
      </c>
      <c r="H68" s="58">
        <v>75</v>
      </c>
      <c r="I68" s="58">
        <v>6</v>
      </c>
      <c r="J68" s="58">
        <v>4</v>
      </c>
      <c r="K68" s="58">
        <v>2</v>
      </c>
      <c r="L68" s="58"/>
      <c r="M68" s="58">
        <v>69</v>
      </c>
      <c r="N68" s="430" t="s">
        <v>100</v>
      </c>
      <c r="AG68" s="135" t="s">
        <v>216</v>
      </c>
      <c r="AH68" s="135" t="s">
        <v>155</v>
      </c>
      <c r="AI68" s="135" t="s">
        <v>167</v>
      </c>
      <c r="AJ68" s="135">
        <v>4</v>
      </c>
      <c r="AN68" s="135">
        <v>2</v>
      </c>
    </row>
    <row r="69" spans="1:41" s="443" customFormat="1" ht="15">
      <c r="A69" s="437"/>
      <c r="B69" s="438" t="s">
        <v>209</v>
      </c>
      <c r="C69" s="439"/>
      <c r="D69" s="439"/>
      <c r="E69" s="439"/>
      <c r="F69" s="440"/>
      <c r="G69" s="441"/>
      <c r="H69" s="439"/>
      <c r="I69" s="439"/>
      <c r="J69" s="439"/>
      <c r="K69" s="439"/>
      <c r="L69" s="439"/>
      <c r="M69" s="439"/>
      <c r="N69" s="442"/>
      <c r="AG69" s="444"/>
      <c r="AH69" s="444"/>
      <c r="AI69" s="444"/>
      <c r="AJ69" s="444"/>
      <c r="AK69" s="444"/>
      <c r="AL69" s="444"/>
      <c r="AM69" s="444"/>
      <c r="AN69" s="444"/>
      <c r="AO69" s="444"/>
    </row>
    <row r="70" spans="1:41" s="443" customFormat="1" ht="15">
      <c r="A70" s="445"/>
      <c r="B70" s="446" t="s">
        <v>144</v>
      </c>
      <c r="C70" s="447"/>
      <c r="D70" s="437" t="s">
        <v>50</v>
      </c>
      <c r="E70" s="437"/>
      <c r="F70" s="448"/>
      <c r="G70" s="449">
        <v>3</v>
      </c>
      <c r="H70" s="450">
        <v>90</v>
      </c>
      <c r="I70" s="451">
        <v>4</v>
      </c>
      <c r="J70" s="447"/>
      <c r="K70" s="447"/>
      <c r="L70" s="466" t="s">
        <v>97</v>
      </c>
      <c r="M70" s="452">
        <v>86</v>
      </c>
      <c r="N70" s="447" t="s">
        <v>97</v>
      </c>
      <c r="AG70" s="444" t="s">
        <v>217</v>
      </c>
      <c r="AH70" s="444" t="s">
        <v>220</v>
      </c>
      <c r="AI70" s="444" t="s">
        <v>167</v>
      </c>
      <c r="AJ70" s="444">
        <v>4</v>
      </c>
      <c r="AK70" s="444"/>
      <c r="AL70" s="444"/>
      <c r="AM70" s="444"/>
      <c r="AN70" s="444"/>
      <c r="AO70" s="444"/>
    </row>
    <row r="71" spans="1:41" s="443" customFormat="1" ht="30.75">
      <c r="A71" s="445"/>
      <c r="B71" s="446" t="s">
        <v>191</v>
      </c>
      <c r="C71" s="447"/>
      <c r="D71" s="437" t="s">
        <v>50</v>
      </c>
      <c r="E71" s="437"/>
      <c r="F71" s="448"/>
      <c r="G71" s="449">
        <v>3</v>
      </c>
      <c r="H71" s="450">
        <v>90</v>
      </c>
      <c r="I71" s="451">
        <v>4</v>
      </c>
      <c r="J71" s="447"/>
      <c r="K71" s="447"/>
      <c r="L71" s="466" t="s">
        <v>97</v>
      </c>
      <c r="M71" s="452">
        <v>86</v>
      </c>
      <c r="N71" s="447" t="s">
        <v>97</v>
      </c>
      <c r="AG71" s="444" t="s">
        <v>217</v>
      </c>
      <c r="AH71" s="444" t="s">
        <v>221</v>
      </c>
      <c r="AI71" s="444" t="s">
        <v>167</v>
      </c>
      <c r="AJ71" s="444">
        <v>4</v>
      </c>
      <c r="AK71" s="444"/>
      <c r="AL71" s="444"/>
      <c r="AM71" s="444"/>
      <c r="AN71" s="444"/>
      <c r="AO71" s="444"/>
    </row>
    <row r="72" spans="1:41" s="443" customFormat="1" ht="15">
      <c r="A72" s="437"/>
      <c r="B72" s="453" t="s">
        <v>46</v>
      </c>
      <c r="C72" s="439"/>
      <c r="D72" s="439">
        <v>1</v>
      </c>
      <c r="E72" s="439"/>
      <c r="F72" s="454"/>
      <c r="G72" s="455">
        <v>3</v>
      </c>
      <c r="H72" s="439">
        <v>90</v>
      </c>
      <c r="I72" s="439">
        <v>4</v>
      </c>
      <c r="J72" s="439"/>
      <c r="K72" s="439"/>
      <c r="L72" s="467" t="s">
        <v>97</v>
      </c>
      <c r="M72" s="439">
        <v>86</v>
      </c>
      <c r="N72" s="447" t="s">
        <v>97</v>
      </c>
      <c r="AG72" s="444" t="s">
        <v>217</v>
      </c>
      <c r="AH72" s="444" t="s">
        <v>222</v>
      </c>
      <c r="AI72" s="444" t="s">
        <v>167</v>
      </c>
      <c r="AJ72" s="444">
        <v>4</v>
      </c>
      <c r="AK72" s="444"/>
      <c r="AL72" s="444"/>
      <c r="AM72" s="444"/>
      <c r="AN72" s="444"/>
      <c r="AO72" s="444"/>
    </row>
    <row r="73" spans="1:234" s="443" customFormat="1" ht="15.75" thickBot="1">
      <c r="A73" s="456"/>
      <c r="B73" s="457" t="s">
        <v>145</v>
      </c>
      <c r="C73" s="456"/>
      <c r="D73" s="458">
        <v>1</v>
      </c>
      <c r="E73" s="459"/>
      <c r="F73" s="460"/>
      <c r="G73" s="461">
        <v>3</v>
      </c>
      <c r="H73" s="460">
        <v>90</v>
      </c>
      <c r="I73" s="458">
        <v>4</v>
      </c>
      <c r="J73" s="462"/>
      <c r="K73" s="462"/>
      <c r="L73" s="468" t="s">
        <v>97</v>
      </c>
      <c r="M73" s="460">
        <v>86</v>
      </c>
      <c r="N73" s="463" t="s">
        <v>97</v>
      </c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64"/>
      <c r="AG73" s="444" t="s">
        <v>217</v>
      </c>
      <c r="AH73" s="444" t="s">
        <v>223</v>
      </c>
      <c r="AI73" s="444" t="s">
        <v>167</v>
      </c>
      <c r="AJ73" s="444">
        <v>4</v>
      </c>
      <c r="AK73" s="444"/>
      <c r="AL73" s="444"/>
      <c r="AM73" s="444"/>
      <c r="AN73" s="444"/>
      <c r="AO73" s="444"/>
      <c r="AP73" s="465"/>
      <c r="AQ73" s="444"/>
      <c r="AR73" s="444"/>
      <c r="AS73" s="444"/>
      <c r="AT73" s="444"/>
      <c r="AU73" s="444"/>
      <c r="AV73" s="444"/>
      <c r="AW73" s="444"/>
      <c r="AX73" s="444"/>
      <c r="AY73" s="444"/>
      <c r="AZ73" s="444"/>
      <c r="BA73" s="444"/>
      <c r="BB73" s="444"/>
      <c r="BC73" s="444"/>
      <c r="BD73" s="444"/>
      <c r="BE73" s="444"/>
      <c r="BF73" s="444"/>
      <c r="BG73" s="444"/>
      <c r="BH73" s="444"/>
      <c r="BI73" s="444"/>
      <c r="BJ73" s="444"/>
      <c r="BK73" s="444"/>
      <c r="BL73" s="444"/>
      <c r="BM73" s="444"/>
      <c r="BN73" s="444"/>
      <c r="BO73" s="444"/>
      <c r="BP73" s="444"/>
      <c r="BQ73" s="444"/>
      <c r="BR73" s="444"/>
      <c r="BS73" s="444"/>
      <c r="BT73" s="444"/>
      <c r="BU73" s="444"/>
      <c r="BV73" s="444"/>
      <c r="BW73" s="444"/>
      <c r="BX73" s="444"/>
      <c r="BY73" s="444"/>
      <c r="BZ73" s="444"/>
      <c r="CA73" s="444"/>
      <c r="CB73" s="444"/>
      <c r="CC73" s="444"/>
      <c r="CD73" s="444"/>
      <c r="CE73" s="444"/>
      <c r="CF73" s="444"/>
      <c r="CG73" s="444"/>
      <c r="CH73" s="444"/>
      <c r="CI73" s="444"/>
      <c r="CJ73" s="444"/>
      <c r="CK73" s="444"/>
      <c r="CL73" s="444"/>
      <c r="CM73" s="444"/>
      <c r="CN73" s="444"/>
      <c r="CO73" s="444"/>
      <c r="CP73" s="444"/>
      <c r="CQ73" s="444"/>
      <c r="CR73" s="444"/>
      <c r="CS73" s="444"/>
      <c r="CT73" s="444"/>
      <c r="CU73" s="444"/>
      <c r="CV73" s="444"/>
      <c r="CW73" s="444"/>
      <c r="CX73" s="444"/>
      <c r="CY73" s="444"/>
      <c r="CZ73" s="444"/>
      <c r="DA73" s="444"/>
      <c r="DB73" s="444"/>
      <c r="DC73" s="444"/>
      <c r="DD73" s="444"/>
      <c r="DE73" s="444"/>
      <c r="DF73" s="444"/>
      <c r="DG73" s="444"/>
      <c r="DH73" s="444"/>
      <c r="DI73" s="444"/>
      <c r="DJ73" s="444"/>
      <c r="DK73" s="444"/>
      <c r="DL73" s="444"/>
      <c r="DM73" s="444"/>
      <c r="DN73" s="444"/>
      <c r="DO73" s="444"/>
      <c r="DP73" s="444"/>
      <c r="DQ73" s="444"/>
      <c r="DR73" s="444"/>
      <c r="DS73" s="444"/>
      <c r="DT73" s="444"/>
      <c r="DU73" s="444"/>
      <c r="DV73" s="444"/>
      <c r="DW73" s="444"/>
      <c r="DX73" s="444"/>
      <c r="DY73" s="444"/>
      <c r="DZ73" s="444"/>
      <c r="EA73" s="444"/>
      <c r="EB73" s="444"/>
      <c r="EC73" s="444"/>
      <c r="ED73" s="444"/>
      <c r="EE73" s="444"/>
      <c r="EF73" s="444"/>
      <c r="EG73" s="444"/>
      <c r="EH73" s="444"/>
      <c r="EI73" s="444"/>
      <c r="EJ73" s="444"/>
      <c r="EK73" s="444"/>
      <c r="EL73" s="444"/>
      <c r="EM73" s="444"/>
      <c r="EN73" s="444"/>
      <c r="EO73" s="444"/>
      <c r="EP73" s="444"/>
      <c r="EQ73" s="444"/>
      <c r="ER73" s="444"/>
      <c r="ES73" s="444"/>
      <c r="ET73" s="444"/>
      <c r="EU73" s="444"/>
      <c r="EV73" s="444"/>
      <c r="EW73" s="444"/>
      <c r="EX73" s="444"/>
      <c r="EY73" s="444"/>
      <c r="EZ73" s="444"/>
      <c r="FA73" s="444"/>
      <c r="FB73" s="444"/>
      <c r="FC73" s="444"/>
      <c r="FD73" s="444"/>
      <c r="FE73" s="444"/>
      <c r="FF73" s="444"/>
      <c r="FG73" s="444"/>
      <c r="FH73" s="444"/>
      <c r="FI73" s="444"/>
      <c r="FJ73" s="444"/>
      <c r="FK73" s="444"/>
      <c r="FL73" s="444"/>
      <c r="FM73" s="444"/>
      <c r="FN73" s="444"/>
      <c r="FO73" s="444"/>
      <c r="FP73" s="444"/>
      <c r="FQ73" s="444"/>
      <c r="FR73" s="444"/>
      <c r="FS73" s="444"/>
      <c r="FT73" s="444"/>
      <c r="FU73" s="444"/>
      <c r="FV73" s="444"/>
      <c r="FW73" s="444"/>
      <c r="FX73" s="444"/>
      <c r="FY73" s="444"/>
      <c r="FZ73" s="444"/>
      <c r="GA73" s="444"/>
      <c r="GB73" s="444"/>
      <c r="GC73" s="444"/>
      <c r="GD73" s="444"/>
      <c r="GE73" s="444"/>
      <c r="GF73" s="444"/>
      <c r="GG73" s="444"/>
      <c r="GH73" s="444"/>
      <c r="GI73" s="444"/>
      <c r="GJ73" s="444"/>
      <c r="GK73" s="444"/>
      <c r="GL73" s="444"/>
      <c r="GM73" s="444"/>
      <c r="GN73" s="444"/>
      <c r="GO73" s="444"/>
      <c r="GP73" s="444"/>
      <c r="GQ73" s="444"/>
      <c r="GR73" s="444"/>
      <c r="GS73" s="444"/>
      <c r="GT73" s="444"/>
      <c r="GU73" s="444"/>
      <c r="GV73" s="444"/>
      <c r="GW73" s="444"/>
      <c r="GX73" s="444"/>
      <c r="GY73" s="444"/>
      <c r="GZ73" s="444"/>
      <c r="HA73" s="444"/>
      <c r="HB73" s="444"/>
      <c r="HC73" s="444"/>
      <c r="HD73" s="444"/>
      <c r="HE73" s="444"/>
      <c r="HF73" s="444"/>
      <c r="HG73" s="444"/>
      <c r="HH73" s="444"/>
      <c r="HI73" s="444"/>
      <c r="HJ73" s="444"/>
      <c r="HK73" s="444"/>
      <c r="HL73" s="444"/>
      <c r="HM73" s="444"/>
      <c r="HN73" s="444"/>
      <c r="HO73" s="444"/>
      <c r="HP73" s="444"/>
      <c r="HQ73" s="444"/>
      <c r="HR73" s="444"/>
      <c r="HS73" s="444"/>
      <c r="HT73" s="444"/>
      <c r="HU73" s="444"/>
      <c r="HV73" s="444"/>
      <c r="HW73" s="444"/>
      <c r="HX73" s="444"/>
      <c r="HY73" s="444"/>
      <c r="HZ73" s="444"/>
    </row>
    <row r="74" spans="1:14" ht="15.75" thickBot="1">
      <c r="A74" s="367" t="s">
        <v>50</v>
      </c>
      <c r="B74" s="366" t="s">
        <v>193</v>
      </c>
      <c r="C74" s="367" t="s">
        <v>194</v>
      </c>
      <c r="D74" s="366"/>
      <c r="E74" s="366"/>
      <c r="F74" s="366"/>
      <c r="G74" s="370">
        <v>11.5</v>
      </c>
      <c r="H74" s="370">
        <v>345</v>
      </c>
      <c r="I74" s="370" t="s">
        <v>196</v>
      </c>
      <c r="J74" s="370" t="s">
        <v>197</v>
      </c>
      <c r="K74" s="370" t="s">
        <v>195</v>
      </c>
      <c r="L74" s="370"/>
      <c r="M74" s="370">
        <v>321</v>
      </c>
      <c r="N74" s="370" t="s">
        <v>147</v>
      </c>
    </row>
    <row r="75" spans="1:36" ht="30.75">
      <c r="A75" s="78"/>
      <c r="B75" s="365" t="s">
        <v>88</v>
      </c>
      <c r="C75" s="198">
        <v>1</v>
      </c>
      <c r="D75" s="198"/>
      <c r="E75" s="198"/>
      <c r="F75" s="198"/>
      <c r="G75" s="198">
        <v>4</v>
      </c>
      <c r="H75" s="198">
        <v>120</v>
      </c>
      <c r="I75" s="198">
        <v>12</v>
      </c>
      <c r="J75" s="198">
        <v>8</v>
      </c>
      <c r="K75" s="198">
        <v>4</v>
      </c>
      <c r="L75" s="198"/>
      <c r="M75" s="198">
        <v>108</v>
      </c>
      <c r="N75" s="78" t="s">
        <v>102</v>
      </c>
      <c r="AG75" s="135" t="s">
        <v>218</v>
      </c>
      <c r="AH75" s="135" t="s">
        <v>155</v>
      </c>
      <c r="AI75" s="135" t="s">
        <v>219</v>
      </c>
      <c r="AJ75" s="135">
        <v>4</v>
      </c>
    </row>
    <row r="76" spans="1:36" ht="30.75">
      <c r="A76" s="54"/>
      <c r="B76" s="405" t="s">
        <v>184</v>
      </c>
      <c r="C76" s="79">
        <v>1</v>
      </c>
      <c r="D76" s="79"/>
      <c r="E76" s="79"/>
      <c r="F76" s="32"/>
      <c r="G76" s="90">
        <v>7.5</v>
      </c>
      <c r="H76" s="79">
        <v>225</v>
      </c>
      <c r="I76" s="79">
        <v>12</v>
      </c>
      <c r="J76" s="79">
        <v>8</v>
      </c>
      <c r="K76" s="79">
        <v>4</v>
      </c>
      <c r="L76" s="79"/>
      <c r="M76" s="79">
        <v>213</v>
      </c>
      <c r="N76" s="54" t="s">
        <v>102</v>
      </c>
      <c r="AG76" s="135" t="s">
        <v>218</v>
      </c>
      <c r="AH76" s="135" t="s">
        <v>155</v>
      </c>
      <c r="AI76" s="135" t="s">
        <v>219</v>
      </c>
      <c r="AJ76" s="135">
        <v>4</v>
      </c>
    </row>
    <row r="77" spans="1:36" ht="30.75">
      <c r="A77" s="78"/>
      <c r="B77" s="407" t="s">
        <v>185</v>
      </c>
      <c r="C77" s="198">
        <v>1</v>
      </c>
      <c r="D77" s="198"/>
      <c r="E77" s="198"/>
      <c r="F77" s="199"/>
      <c r="G77" s="200">
        <v>7.5</v>
      </c>
      <c r="H77" s="198">
        <v>225</v>
      </c>
      <c r="I77" s="198">
        <v>12</v>
      </c>
      <c r="J77" s="198">
        <v>8</v>
      </c>
      <c r="K77" s="198">
        <v>4</v>
      </c>
      <c r="L77" s="198"/>
      <c r="M77" s="198">
        <v>213</v>
      </c>
      <c r="N77" s="78" t="s">
        <v>102</v>
      </c>
      <c r="AG77" s="135" t="s">
        <v>218</v>
      </c>
      <c r="AH77" s="135" t="s">
        <v>155</v>
      </c>
      <c r="AI77" s="135" t="s">
        <v>219</v>
      </c>
      <c r="AJ77" s="135">
        <v>4</v>
      </c>
    </row>
    <row r="78" spans="1:36" ht="30.75">
      <c r="A78" s="54"/>
      <c r="B78" s="40" t="s">
        <v>84</v>
      </c>
      <c r="C78" s="79">
        <v>1</v>
      </c>
      <c r="D78" s="79"/>
      <c r="E78" s="79"/>
      <c r="F78" s="41"/>
      <c r="G78" s="90">
        <v>4</v>
      </c>
      <c r="H78" s="79">
        <v>120</v>
      </c>
      <c r="I78" s="79">
        <v>12</v>
      </c>
      <c r="J78" s="79">
        <v>8</v>
      </c>
      <c r="K78" s="79">
        <v>4</v>
      </c>
      <c r="L78" s="79"/>
      <c r="M78" s="79">
        <v>108</v>
      </c>
      <c r="N78" s="54" t="s">
        <v>102</v>
      </c>
      <c r="AG78" s="135" t="s">
        <v>218</v>
      </c>
      <c r="AH78" s="135" t="s">
        <v>155</v>
      </c>
      <c r="AI78" s="135" t="s">
        <v>219</v>
      </c>
      <c r="AJ78" s="135">
        <v>4</v>
      </c>
    </row>
    <row r="81" ht="15">
      <c r="B81" s="422" t="s">
        <v>224</v>
      </c>
    </row>
    <row r="82" spans="1:33" ht="15">
      <c r="A82" s="114"/>
      <c r="B82" s="188" t="s">
        <v>104</v>
      </c>
      <c r="C82" s="115">
        <v>2</v>
      </c>
      <c r="D82" s="55"/>
      <c r="E82" s="55"/>
      <c r="F82" s="98"/>
      <c r="G82" s="128">
        <v>2</v>
      </c>
      <c r="H82" s="129">
        <v>60</v>
      </c>
      <c r="I82" s="130">
        <v>4</v>
      </c>
      <c r="J82" s="63"/>
      <c r="K82" s="63"/>
      <c r="L82" s="63" t="s">
        <v>97</v>
      </c>
      <c r="M82" s="116">
        <v>56</v>
      </c>
      <c r="N82" s="110" t="s">
        <v>97</v>
      </c>
      <c r="AG82" s="135" t="s">
        <v>215</v>
      </c>
    </row>
    <row r="83" spans="1:33" ht="15">
      <c r="A83" s="55" t="s">
        <v>82</v>
      </c>
      <c r="B83" s="87" t="s">
        <v>199</v>
      </c>
      <c r="C83" s="49"/>
      <c r="D83" s="49">
        <v>2</v>
      </c>
      <c r="E83" s="49"/>
      <c r="F83" s="46"/>
      <c r="G83" s="50">
        <v>3</v>
      </c>
      <c r="H83" s="49">
        <v>90</v>
      </c>
      <c r="I83" s="49">
        <v>4</v>
      </c>
      <c r="J83" s="49" t="s">
        <v>97</v>
      </c>
      <c r="K83" s="49"/>
      <c r="L83" s="49"/>
      <c r="M83" s="49">
        <v>86</v>
      </c>
      <c r="N83" s="413" t="s">
        <v>97</v>
      </c>
      <c r="AG83" s="135" t="s">
        <v>216</v>
      </c>
    </row>
    <row r="84" spans="1:33" ht="30.75">
      <c r="A84" s="416"/>
      <c r="B84" s="40" t="s">
        <v>153</v>
      </c>
      <c r="C84" s="345">
        <v>2</v>
      </c>
      <c r="D84" s="90"/>
      <c r="E84" s="90"/>
      <c r="F84" s="345"/>
      <c r="G84" s="90">
        <v>4</v>
      </c>
      <c r="H84" s="79">
        <v>120</v>
      </c>
      <c r="I84" s="79">
        <v>4</v>
      </c>
      <c r="J84" s="90">
        <v>4</v>
      </c>
      <c r="K84" s="90"/>
      <c r="L84" s="90"/>
      <c r="M84" s="79">
        <v>116</v>
      </c>
      <c r="N84" s="416" t="s">
        <v>97</v>
      </c>
      <c r="AG84" s="135" t="s">
        <v>216</v>
      </c>
    </row>
    <row r="85" spans="1:33" ht="30.75">
      <c r="A85" s="54" t="s">
        <v>114</v>
      </c>
      <c r="B85" s="40" t="s">
        <v>52</v>
      </c>
      <c r="C85" s="79"/>
      <c r="D85" s="79">
        <v>2</v>
      </c>
      <c r="E85" s="79"/>
      <c r="F85" s="33"/>
      <c r="G85" s="417">
        <v>3</v>
      </c>
      <c r="H85" s="79">
        <v>90</v>
      </c>
      <c r="I85" s="79">
        <v>6</v>
      </c>
      <c r="J85" s="79">
        <v>4</v>
      </c>
      <c r="K85" s="79">
        <v>2</v>
      </c>
      <c r="L85" s="79"/>
      <c r="M85" s="79">
        <v>84</v>
      </c>
      <c r="N85" s="406" t="s">
        <v>100</v>
      </c>
      <c r="AG85" s="135" t="s">
        <v>216</v>
      </c>
    </row>
    <row r="86" spans="1:33" ht="62.25">
      <c r="A86" s="54" t="s">
        <v>138</v>
      </c>
      <c r="B86" s="317" t="s">
        <v>154</v>
      </c>
      <c r="C86" s="79">
        <v>2</v>
      </c>
      <c r="D86" s="79"/>
      <c r="E86" s="79"/>
      <c r="F86" s="32"/>
      <c r="G86" s="417">
        <v>5.5</v>
      </c>
      <c r="H86" s="79">
        <v>165</v>
      </c>
      <c r="I86" s="79">
        <v>12</v>
      </c>
      <c r="J86" s="79">
        <v>4</v>
      </c>
      <c r="K86" s="79">
        <v>4</v>
      </c>
      <c r="L86" s="79"/>
      <c r="M86" s="79">
        <v>153</v>
      </c>
      <c r="N86" s="406" t="s">
        <v>208</v>
      </c>
      <c r="AG86" s="135" t="s">
        <v>216</v>
      </c>
    </row>
    <row r="87" spans="1:33" ht="15.75" thickBot="1">
      <c r="A87" s="384" t="s">
        <v>139</v>
      </c>
      <c r="B87" s="385" t="s">
        <v>204</v>
      </c>
      <c r="C87" s="386"/>
      <c r="D87" s="386">
        <v>2</v>
      </c>
      <c r="E87" s="387"/>
      <c r="F87" s="388"/>
      <c r="G87" s="389">
        <v>3</v>
      </c>
      <c r="H87" s="390">
        <v>90</v>
      </c>
      <c r="I87" s="390">
        <v>4</v>
      </c>
      <c r="J87" s="390">
        <v>4</v>
      </c>
      <c r="K87" s="390"/>
      <c r="L87" s="387"/>
      <c r="M87" s="387">
        <v>86</v>
      </c>
      <c r="N87" s="431" t="s">
        <v>97</v>
      </c>
      <c r="AG87" s="135" t="s">
        <v>216</v>
      </c>
    </row>
    <row r="88" spans="1:234" ht="15.75" thickBot="1">
      <c r="A88" s="94" t="s">
        <v>82</v>
      </c>
      <c r="B88" s="368" t="s">
        <v>198</v>
      </c>
      <c r="C88" s="82">
        <v>2</v>
      </c>
      <c r="D88" s="82">
        <v>2</v>
      </c>
      <c r="E88" s="82"/>
      <c r="F88" s="82">
        <v>2</v>
      </c>
      <c r="G88" s="122">
        <v>8</v>
      </c>
      <c r="H88" s="82">
        <v>240</v>
      </c>
      <c r="I88" s="82">
        <v>18</v>
      </c>
      <c r="J88" s="82">
        <v>8</v>
      </c>
      <c r="K88" s="82">
        <v>6</v>
      </c>
      <c r="L88" s="82">
        <v>4</v>
      </c>
      <c r="M88" s="82">
        <v>222</v>
      </c>
      <c r="N88" s="94" t="s">
        <v>186</v>
      </c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436"/>
      <c r="AH88" s="436"/>
      <c r="AI88" s="436"/>
      <c r="AJ88" s="436"/>
      <c r="AK88" s="436"/>
      <c r="AL88" s="436"/>
      <c r="AM88" s="436"/>
      <c r="AN88" s="436"/>
      <c r="AO88" s="436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</row>
    <row r="89" spans="1:33" ht="30.75">
      <c r="A89" s="54"/>
      <c r="B89" s="40" t="s">
        <v>89</v>
      </c>
      <c r="C89" s="34"/>
      <c r="D89" s="34"/>
      <c r="E89" s="34"/>
      <c r="F89" s="32">
        <v>2</v>
      </c>
      <c r="G89" s="38">
        <v>1</v>
      </c>
      <c r="H89" s="34">
        <v>30</v>
      </c>
      <c r="I89" s="34"/>
      <c r="J89" s="34"/>
      <c r="K89" s="34"/>
      <c r="L89" s="34">
        <v>4</v>
      </c>
      <c r="M89" s="34">
        <v>30</v>
      </c>
      <c r="N89" s="406" t="s">
        <v>97</v>
      </c>
      <c r="AG89" s="135" t="s">
        <v>218</v>
      </c>
    </row>
    <row r="90" spans="1:33" ht="30.75">
      <c r="A90" s="80"/>
      <c r="B90" s="226" t="s">
        <v>149</v>
      </c>
      <c r="C90" s="34"/>
      <c r="D90" s="34">
        <v>2</v>
      </c>
      <c r="E90" s="34"/>
      <c r="F90" s="32"/>
      <c r="G90" s="91">
        <v>3</v>
      </c>
      <c r="H90" s="79">
        <v>90</v>
      </c>
      <c r="I90" s="79">
        <v>6</v>
      </c>
      <c r="J90" s="79">
        <v>4</v>
      </c>
      <c r="K90" s="79">
        <v>2</v>
      </c>
      <c r="L90" s="34"/>
      <c r="M90" s="34">
        <v>84</v>
      </c>
      <c r="N90" s="406" t="s">
        <v>100</v>
      </c>
      <c r="AG90" s="135" t="s">
        <v>218</v>
      </c>
    </row>
    <row r="91" spans="1:33" ht="30.75">
      <c r="A91" s="54"/>
      <c r="B91" s="40" t="s">
        <v>85</v>
      </c>
      <c r="C91" s="34"/>
      <c r="D91" s="34"/>
      <c r="E91" s="34"/>
      <c r="F91" s="32">
        <v>2</v>
      </c>
      <c r="G91" s="38">
        <v>1</v>
      </c>
      <c r="H91" s="34">
        <v>30</v>
      </c>
      <c r="I91" s="34">
        <v>4</v>
      </c>
      <c r="J91" s="34"/>
      <c r="K91" s="34"/>
      <c r="L91" s="34">
        <v>4</v>
      </c>
      <c r="M91" s="34">
        <v>26</v>
      </c>
      <c r="N91" s="406" t="s">
        <v>97</v>
      </c>
      <c r="AG91" s="135" t="s">
        <v>218</v>
      </c>
    </row>
    <row r="92" spans="1:33" ht="30.75">
      <c r="A92" s="80"/>
      <c r="B92" s="227" t="s">
        <v>151</v>
      </c>
      <c r="C92" s="34"/>
      <c r="D92" s="34">
        <v>2</v>
      </c>
      <c r="E92" s="34"/>
      <c r="F92" s="32"/>
      <c r="G92" s="91">
        <v>3</v>
      </c>
      <c r="H92" s="79">
        <v>90</v>
      </c>
      <c r="I92" s="79">
        <v>6</v>
      </c>
      <c r="J92" s="79">
        <v>4</v>
      </c>
      <c r="K92" s="79">
        <v>2</v>
      </c>
      <c r="L92" s="34"/>
      <c r="M92" s="34">
        <v>84</v>
      </c>
      <c r="N92" s="406" t="s">
        <v>100</v>
      </c>
      <c r="AG92" s="135" t="s">
        <v>218</v>
      </c>
    </row>
    <row r="93" spans="1:234" ht="30.75">
      <c r="A93" s="80"/>
      <c r="B93" s="57" t="s">
        <v>90</v>
      </c>
      <c r="C93" s="58">
        <v>2</v>
      </c>
      <c r="D93" s="58"/>
      <c r="E93" s="58"/>
      <c r="F93" s="58"/>
      <c r="G93" s="59">
        <v>4</v>
      </c>
      <c r="H93" s="58">
        <v>120</v>
      </c>
      <c r="I93" s="58">
        <v>12</v>
      </c>
      <c r="J93" s="58">
        <v>4</v>
      </c>
      <c r="K93" s="58">
        <v>4</v>
      </c>
      <c r="L93" s="58"/>
      <c r="M93" s="58">
        <v>108</v>
      </c>
      <c r="N93" s="80" t="s">
        <v>208</v>
      </c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135" t="s">
        <v>218</v>
      </c>
      <c r="AH93" s="436"/>
      <c r="AI93" s="436"/>
      <c r="AJ93" s="436"/>
      <c r="AK93" s="436"/>
      <c r="AL93" s="436"/>
      <c r="AM93" s="436"/>
      <c r="AN93" s="436"/>
      <c r="AO93" s="436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</row>
    <row r="94" spans="1:234" ht="46.5">
      <c r="A94" s="80"/>
      <c r="B94" s="57" t="s">
        <v>87</v>
      </c>
      <c r="C94" s="58">
        <v>2</v>
      </c>
      <c r="D94" s="58"/>
      <c r="E94" s="58"/>
      <c r="F94" s="58"/>
      <c r="G94" s="59">
        <v>4</v>
      </c>
      <c r="H94" s="58">
        <v>120</v>
      </c>
      <c r="I94" s="58">
        <v>12</v>
      </c>
      <c r="J94" s="58">
        <v>4</v>
      </c>
      <c r="K94" s="58">
        <v>4</v>
      </c>
      <c r="L94" s="58"/>
      <c r="M94" s="58">
        <v>108</v>
      </c>
      <c r="N94" s="80" t="s">
        <v>208</v>
      </c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135" t="s">
        <v>218</v>
      </c>
      <c r="AH94" s="436"/>
      <c r="AI94" s="436"/>
      <c r="AJ94" s="436"/>
      <c r="AK94" s="436"/>
      <c r="AL94" s="436"/>
      <c r="AM94" s="436"/>
      <c r="AN94" s="436"/>
      <c r="AO94" s="436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  <c r="DT94" s="81"/>
      <c r="DU94" s="81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1"/>
      <c r="FE94" s="81"/>
      <c r="FF94" s="81"/>
      <c r="FG94" s="81"/>
      <c r="FH94" s="81"/>
      <c r="FI94" s="81"/>
      <c r="FJ94" s="81"/>
      <c r="FK94" s="81"/>
      <c r="FL94" s="81"/>
      <c r="FM94" s="81"/>
      <c r="FN94" s="81"/>
      <c r="FO94" s="81"/>
      <c r="FP94" s="81"/>
      <c r="FQ94" s="81"/>
      <c r="FR94" s="81"/>
      <c r="FS94" s="81"/>
      <c r="FT94" s="81"/>
      <c r="FU94" s="81"/>
      <c r="FV94" s="81"/>
      <c r="FW94" s="81"/>
      <c r="FX94" s="81"/>
      <c r="FY94" s="81"/>
      <c r="FZ94" s="81"/>
      <c r="GA94" s="81"/>
      <c r="GB94" s="81"/>
      <c r="GC94" s="81"/>
      <c r="GD94" s="81"/>
      <c r="GE94" s="81"/>
      <c r="GF94" s="81"/>
      <c r="GG94" s="81"/>
      <c r="GH94" s="81"/>
      <c r="GI94" s="81"/>
      <c r="GJ94" s="81"/>
      <c r="GK94" s="81"/>
      <c r="GL94" s="81"/>
      <c r="GM94" s="81"/>
      <c r="GN94" s="81"/>
      <c r="GO94" s="81"/>
      <c r="GP94" s="81"/>
      <c r="GQ94" s="81"/>
      <c r="GR94" s="81"/>
      <c r="GS94" s="81"/>
      <c r="GT94" s="81"/>
      <c r="GU94" s="81"/>
      <c r="GV94" s="81"/>
      <c r="GW94" s="81"/>
      <c r="GX94" s="81"/>
      <c r="GY94" s="81"/>
      <c r="GZ94" s="81"/>
      <c r="HA94" s="81"/>
      <c r="HB94" s="81"/>
      <c r="HC94" s="81"/>
      <c r="HD94" s="81"/>
      <c r="HE94" s="81"/>
      <c r="HF94" s="81"/>
      <c r="HG94" s="81"/>
      <c r="HH94" s="81"/>
      <c r="HI94" s="81"/>
      <c r="HJ94" s="81"/>
      <c r="HK94" s="81"/>
      <c r="HL94" s="81"/>
      <c r="HM94" s="81"/>
      <c r="HN94" s="81"/>
      <c r="HO94" s="81"/>
      <c r="HP94" s="81"/>
      <c r="HQ94" s="81"/>
      <c r="HR94" s="81"/>
      <c r="HS94" s="81"/>
      <c r="HT94" s="81"/>
      <c r="HU94" s="81"/>
      <c r="HV94" s="81"/>
      <c r="HW94" s="81"/>
      <c r="HX94" s="81"/>
      <c r="HY94" s="81"/>
      <c r="HZ94" s="81"/>
    </row>
  </sheetData>
  <sheetProtection/>
  <mergeCells count="36">
    <mergeCell ref="AJ6:AL6"/>
    <mergeCell ref="AM6:AO6"/>
    <mergeCell ref="A61:B61"/>
    <mergeCell ref="A37:N37"/>
    <mergeCell ref="A38:N38"/>
    <mergeCell ref="A39:N39"/>
    <mergeCell ref="A44:B44"/>
    <mergeCell ref="A45:N45"/>
    <mergeCell ref="A60:B60"/>
    <mergeCell ref="A19:B19"/>
    <mergeCell ref="A20:N20"/>
    <mergeCell ref="A30:B30"/>
    <mergeCell ref="A31:B31"/>
    <mergeCell ref="A32:N32"/>
    <mergeCell ref="A34:N34"/>
    <mergeCell ref="E5:E7"/>
    <mergeCell ref="F5:F7"/>
    <mergeCell ref="A9:N9"/>
    <mergeCell ref="A10:N10"/>
    <mergeCell ref="M3:M7"/>
    <mergeCell ref="C4:C7"/>
    <mergeCell ref="D4:D7"/>
    <mergeCell ref="E4:F4"/>
    <mergeCell ref="I4:I7"/>
    <mergeCell ref="J4:J7"/>
    <mergeCell ref="K4:K7"/>
    <mergeCell ref="N2:N3"/>
    <mergeCell ref="H3:H7"/>
    <mergeCell ref="I3:L3"/>
    <mergeCell ref="L4:L7"/>
    <mergeCell ref="A1:M1"/>
    <mergeCell ref="A2:A7"/>
    <mergeCell ref="B2:B7"/>
    <mergeCell ref="C2:F3"/>
    <mergeCell ref="G2:G7"/>
    <mergeCell ref="H2:M2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1" manualBreakCount="1">
    <brk id="60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view="pageBreakPreview" zoomScale="82" zoomScaleSheetLayoutView="82" zoomScalePageLayoutView="0" workbookViewId="0" topLeftCell="A1">
      <selection activeCell="A1" sqref="A1:AE34"/>
    </sheetView>
  </sheetViews>
  <sheetFormatPr defaultColWidth="9.00390625" defaultRowHeight="12.75"/>
  <cols>
    <col min="1" max="1" width="8.50390625" style="183" customWidth="1"/>
    <col min="2" max="2" width="47.875" style="183" customWidth="1"/>
    <col min="3" max="6" width="9.125" style="183" customWidth="1"/>
    <col min="7" max="7" width="10.00390625" style="183" hidden="1" customWidth="1"/>
    <col min="8" max="8" width="0" style="183" hidden="1" customWidth="1"/>
    <col min="9" max="12" width="9.125" style="183" customWidth="1"/>
    <col min="13" max="13" width="0" style="183" hidden="1" customWidth="1"/>
    <col min="14" max="14" width="15.625" style="183" customWidth="1"/>
    <col min="15" max="15" width="6.50390625" style="148" hidden="1" customWidth="1"/>
    <col min="16" max="16" width="6.625" style="148" hidden="1" customWidth="1"/>
    <col min="17" max="17" width="9.125" style="148" hidden="1" customWidth="1"/>
    <col min="18" max="30" width="0" style="148" hidden="1" customWidth="1"/>
    <col min="31" max="31" width="34.50390625" style="148" customWidth="1"/>
  </cols>
  <sheetData>
    <row r="1" spans="1:16" ht="17.25">
      <c r="A1" s="683" t="s">
        <v>173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4"/>
      <c r="O1" s="684"/>
      <c r="P1" s="684"/>
    </row>
    <row r="2" spans="1:31" ht="15.75" customHeight="1">
      <c r="A2" s="685" t="s">
        <v>33</v>
      </c>
      <c r="B2" s="686" t="s">
        <v>66</v>
      </c>
      <c r="C2" s="687" t="s">
        <v>116</v>
      </c>
      <c r="D2" s="688"/>
      <c r="E2" s="689"/>
      <c r="F2" s="690"/>
      <c r="G2" s="682" t="s">
        <v>34</v>
      </c>
      <c r="H2" s="695" t="s">
        <v>35</v>
      </c>
      <c r="I2" s="695"/>
      <c r="J2" s="695"/>
      <c r="K2" s="695"/>
      <c r="L2" s="695"/>
      <c r="M2" s="695"/>
      <c r="N2" s="687" t="s">
        <v>175</v>
      </c>
      <c r="O2" s="688"/>
      <c r="P2" s="688"/>
      <c r="AE2" s="700" t="s">
        <v>122</v>
      </c>
    </row>
    <row r="3" spans="1:31" ht="37.5" customHeight="1">
      <c r="A3" s="685"/>
      <c r="B3" s="686"/>
      <c r="C3" s="691"/>
      <c r="D3" s="692"/>
      <c r="E3" s="693"/>
      <c r="F3" s="694"/>
      <c r="G3" s="682"/>
      <c r="H3" s="682" t="s">
        <v>37</v>
      </c>
      <c r="I3" s="696" t="s">
        <v>38</v>
      </c>
      <c r="J3" s="696"/>
      <c r="K3" s="696"/>
      <c r="L3" s="696"/>
      <c r="M3" s="682" t="s">
        <v>39</v>
      </c>
      <c r="N3" s="702"/>
      <c r="O3" s="703"/>
      <c r="P3" s="703"/>
      <c r="AE3" s="700"/>
    </row>
    <row r="4" spans="1:31" ht="15.75" customHeight="1">
      <c r="A4" s="685"/>
      <c r="B4" s="686"/>
      <c r="C4" s="682" t="s">
        <v>40</v>
      </c>
      <c r="D4" s="682" t="s">
        <v>41</v>
      </c>
      <c r="E4" s="707" t="s">
        <v>63</v>
      </c>
      <c r="F4" s="708"/>
      <c r="G4" s="682"/>
      <c r="H4" s="682"/>
      <c r="I4" s="682" t="s">
        <v>30</v>
      </c>
      <c r="J4" s="682" t="s">
        <v>42</v>
      </c>
      <c r="K4" s="682" t="s">
        <v>43</v>
      </c>
      <c r="L4" s="682" t="s">
        <v>44</v>
      </c>
      <c r="M4" s="682"/>
      <c r="N4" s="702"/>
      <c r="O4" s="703"/>
      <c r="P4" s="703"/>
      <c r="AE4" s="700"/>
    </row>
    <row r="5" spans="1:31" ht="15.75" customHeight="1">
      <c r="A5" s="685"/>
      <c r="B5" s="686"/>
      <c r="C5" s="682"/>
      <c r="D5" s="682"/>
      <c r="E5" s="704" t="s">
        <v>64</v>
      </c>
      <c r="F5" s="704" t="s">
        <v>65</v>
      </c>
      <c r="G5" s="682"/>
      <c r="H5" s="682"/>
      <c r="I5" s="682"/>
      <c r="J5" s="682"/>
      <c r="K5" s="682"/>
      <c r="L5" s="682"/>
      <c r="M5" s="682"/>
      <c r="N5" s="702"/>
      <c r="O5" s="703"/>
      <c r="P5" s="703"/>
      <c r="AE5" s="700"/>
    </row>
    <row r="6" spans="1:31" ht="29.25" customHeight="1">
      <c r="A6" s="685"/>
      <c r="B6" s="686"/>
      <c r="C6" s="682"/>
      <c r="D6" s="682"/>
      <c r="E6" s="705"/>
      <c r="F6" s="705"/>
      <c r="G6" s="682"/>
      <c r="H6" s="682"/>
      <c r="I6" s="682"/>
      <c r="J6" s="682"/>
      <c r="K6" s="682"/>
      <c r="L6" s="682"/>
      <c r="M6" s="682"/>
      <c r="N6" s="702"/>
      <c r="O6" s="703"/>
      <c r="P6" s="703"/>
      <c r="AE6" s="700"/>
    </row>
    <row r="7" spans="1:31" ht="15.75" customHeight="1">
      <c r="A7" s="685"/>
      <c r="B7" s="686"/>
      <c r="C7" s="682"/>
      <c r="D7" s="682"/>
      <c r="E7" s="706"/>
      <c r="F7" s="706"/>
      <c r="G7" s="682"/>
      <c r="H7" s="682"/>
      <c r="I7" s="682"/>
      <c r="J7" s="682"/>
      <c r="K7" s="682"/>
      <c r="L7" s="682"/>
      <c r="M7" s="682"/>
      <c r="N7" s="691"/>
      <c r="O7" s="692"/>
      <c r="P7" s="692"/>
      <c r="AE7" s="700"/>
    </row>
    <row r="8" spans="1:31" ht="18" hidden="1">
      <c r="A8" s="697" t="s">
        <v>171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9"/>
      <c r="O8" s="254"/>
      <c r="P8" s="254"/>
      <c r="AE8" s="147"/>
    </row>
    <row r="9" spans="1:32" ht="36" hidden="1">
      <c r="A9" s="282"/>
      <c r="B9" s="255" t="s">
        <v>62</v>
      </c>
      <c r="C9" s="257">
        <v>1</v>
      </c>
      <c r="D9" s="257"/>
      <c r="E9" s="257"/>
      <c r="F9" s="256"/>
      <c r="G9" s="267">
        <v>3</v>
      </c>
      <c r="H9" s="257">
        <v>90</v>
      </c>
      <c r="I9" s="257">
        <v>4</v>
      </c>
      <c r="J9" s="257" t="s">
        <v>97</v>
      </c>
      <c r="K9" s="257"/>
      <c r="L9" s="257"/>
      <c r="M9" s="257">
        <v>96</v>
      </c>
      <c r="N9" s="257" t="s">
        <v>97</v>
      </c>
      <c r="O9" s="258"/>
      <c r="Q9" s="148" t="b">
        <v>0</v>
      </c>
      <c r="R9" s="148" t="b">
        <v>1</v>
      </c>
      <c r="AE9" s="147"/>
      <c r="AF9" t="s">
        <v>130</v>
      </c>
    </row>
    <row r="10" spans="1:31" ht="18" hidden="1">
      <c r="A10" s="284"/>
      <c r="B10" s="255"/>
      <c r="C10" s="257"/>
      <c r="D10" s="257"/>
      <c r="E10" s="257"/>
      <c r="F10" s="256"/>
      <c r="G10" s="267"/>
      <c r="H10" s="257"/>
      <c r="I10" s="257"/>
      <c r="J10" s="257"/>
      <c r="K10" s="257"/>
      <c r="L10" s="257"/>
      <c r="M10" s="257"/>
      <c r="N10" s="257"/>
      <c r="O10" s="258"/>
      <c r="AE10" s="147"/>
    </row>
    <row r="11" spans="1:32" ht="18" hidden="1">
      <c r="A11" s="284"/>
      <c r="B11" s="259"/>
      <c r="C11" s="257"/>
      <c r="D11" s="257"/>
      <c r="E11" s="257"/>
      <c r="F11" s="260"/>
      <c r="G11" s="267"/>
      <c r="H11" s="257"/>
      <c r="I11" s="257"/>
      <c r="J11" s="257"/>
      <c r="K11" s="257"/>
      <c r="L11" s="257"/>
      <c r="M11" s="257"/>
      <c r="N11" s="257"/>
      <c r="O11" s="258"/>
      <c r="Q11" s="148" t="b">
        <v>0</v>
      </c>
      <c r="R11" s="148" t="b">
        <v>1</v>
      </c>
      <c r="AE11" s="147"/>
      <c r="AF11" t="s">
        <v>130</v>
      </c>
    </row>
    <row r="12" spans="1:31" ht="18" hidden="1">
      <c r="A12" s="285"/>
      <c r="B12" s="259"/>
      <c r="C12" s="286"/>
      <c r="D12" s="286"/>
      <c r="E12" s="286"/>
      <c r="F12" s="262"/>
      <c r="G12" s="287"/>
      <c r="H12" s="286"/>
      <c r="I12" s="286"/>
      <c r="J12" s="286"/>
      <c r="K12" s="286"/>
      <c r="L12" s="286"/>
      <c r="M12" s="286"/>
      <c r="N12" s="288"/>
      <c r="O12" s="263"/>
      <c r="AE12" s="147"/>
    </row>
    <row r="13" spans="1:32" ht="54" hidden="1">
      <c r="A13" s="281"/>
      <c r="B13" s="255" t="s">
        <v>120</v>
      </c>
      <c r="C13" s="286"/>
      <c r="D13" s="286">
        <v>1</v>
      </c>
      <c r="E13" s="286"/>
      <c r="F13" s="286"/>
      <c r="G13" s="286">
        <v>4.5</v>
      </c>
      <c r="H13" s="286">
        <v>135</v>
      </c>
      <c r="I13" s="286">
        <v>6</v>
      </c>
      <c r="J13" s="286">
        <v>4</v>
      </c>
      <c r="K13" s="286">
        <v>2</v>
      </c>
      <c r="L13" s="286"/>
      <c r="M13" s="286">
        <v>129</v>
      </c>
      <c r="N13" s="289" t="s">
        <v>100</v>
      </c>
      <c r="O13" s="261"/>
      <c r="Q13" s="148" t="b">
        <v>0</v>
      </c>
      <c r="R13" s="148" t="b">
        <v>1</v>
      </c>
      <c r="AE13" s="147"/>
      <c r="AF13" t="s">
        <v>155</v>
      </c>
    </row>
    <row r="14" spans="1:31" ht="18" hidden="1">
      <c r="A14" s="281"/>
      <c r="B14" s="255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90"/>
      <c r="O14" s="265"/>
      <c r="AE14" s="147"/>
    </row>
    <row r="15" spans="1:32" ht="54" hidden="1">
      <c r="A15" s="282"/>
      <c r="B15" s="266" t="s">
        <v>152</v>
      </c>
      <c r="C15" s="257">
        <v>1</v>
      </c>
      <c r="D15" s="257"/>
      <c r="E15" s="257"/>
      <c r="F15" s="260"/>
      <c r="G15" s="267">
        <v>4.5</v>
      </c>
      <c r="H15" s="257">
        <v>135</v>
      </c>
      <c r="I15" s="257">
        <v>6</v>
      </c>
      <c r="J15" s="257">
        <v>4</v>
      </c>
      <c r="K15" s="257"/>
      <c r="L15" s="257">
        <v>2</v>
      </c>
      <c r="M15" s="257">
        <v>129</v>
      </c>
      <c r="N15" s="291" t="s">
        <v>100</v>
      </c>
      <c r="O15" s="268"/>
      <c r="Q15" s="148" t="b">
        <v>0</v>
      </c>
      <c r="R15" s="148" t="b">
        <v>1</v>
      </c>
      <c r="AE15" s="147"/>
      <c r="AF15" t="s">
        <v>155</v>
      </c>
    </row>
    <row r="16" spans="1:31" ht="18" hidden="1">
      <c r="A16" s="282"/>
      <c r="B16" s="266"/>
      <c r="C16" s="257"/>
      <c r="D16" s="257"/>
      <c r="E16" s="257"/>
      <c r="F16" s="260"/>
      <c r="G16" s="267"/>
      <c r="H16" s="257"/>
      <c r="I16" s="257"/>
      <c r="J16" s="257"/>
      <c r="K16" s="257"/>
      <c r="L16" s="257"/>
      <c r="M16" s="257"/>
      <c r="N16" s="291"/>
      <c r="O16" s="268"/>
      <c r="AE16" s="147"/>
    </row>
    <row r="17" spans="1:32" ht="54" hidden="1">
      <c r="A17" s="292"/>
      <c r="B17" s="255" t="s">
        <v>153</v>
      </c>
      <c r="C17" s="293"/>
      <c r="D17" s="267">
        <v>2</v>
      </c>
      <c r="E17" s="267"/>
      <c r="F17" s="293"/>
      <c r="G17" s="267">
        <v>4.5</v>
      </c>
      <c r="H17" s="257">
        <v>135</v>
      </c>
      <c r="I17" s="257">
        <v>4</v>
      </c>
      <c r="J17" s="267">
        <v>4</v>
      </c>
      <c r="K17" s="267"/>
      <c r="L17" s="267"/>
      <c r="M17" s="257">
        <v>131</v>
      </c>
      <c r="N17" s="292" t="s">
        <v>97</v>
      </c>
      <c r="O17" s="269"/>
      <c r="Q17" s="148" t="b">
        <v>0</v>
      </c>
      <c r="R17" s="148" t="b">
        <v>1</v>
      </c>
      <c r="AE17" s="147"/>
      <c r="AF17" t="s">
        <v>155</v>
      </c>
    </row>
    <row r="18" spans="1:31" ht="18" hidden="1">
      <c r="A18" s="294"/>
      <c r="B18" s="270"/>
      <c r="C18" s="295"/>
      <c r="D18" s="287"/>
      <c r="E18" s="287"/>
      <c r="F18" s="296"/>
      <c r="G18" s="297"/>
      <c r="H18" s="298"/>
      <c r="I18" s="286"/>
      <c r="J18" s="287"/>
      <c r="K18" s="287"/>
      <c r="L18" s="287"/>
      <c r="M18" s="299"/>
      <c r="N18" s="300"/>
      <c r="O18" s="271"/>
      <c r="AE18" s="147"/>
    </row>
    <row r="19" spans="1:32" ht="36" hidden="1">
      <c r="A19" s="301"/>
      <c r="B19" s="272" t="s">
        <v>104</v>
      </c>
      <c r="C19" s="302"/>
      <c r="D19" s="281" t="s">
        <v>50</v>
      </c>
      <c r="E19" s="281"/>
      <c r="F19" s="253"/>
      <c r="G19" s="273">
        <v>2.5</v>
      </c>
      <c r="H19" s="274">
        <v>75</v>
      </c>
      <c r="I19" s="275">
        <v>4</v>
      </c>
      <c r="J19" s="275"/>
      <c r="K19" s="275"/>
      <c r="L19" s="275" t="s">
        <v>97</v>
      </c>
      <c r="M19" s="303">
        <v>71</v>
      </c>
      <c r="N19" s="144" t="s">
        <v>97</v>
      </c>
      <c r="O19" s="146"/>
      <c r="Q19" s="148" t="b">
        <v>0</v>
      </c>
      <c r="R19" s="148" t="b">
        <v>1</v>
      </c>
      <c r="AE19" s="147"/>
      <c r="AF19" t="s">
        <v>156</v>
      </c>
    </row>
    <row r="20" spans="1:31" ht="18" hidden="1">
      <c r="A20" s="304"/>
      <c r="B20" s="276"/>
      <c r="C20" s="302"/>
      <c r="D20" s="281"/>
      <c r="E20" s="281"/>
      <c r="F20" s="253"/>
      <c r="G20" s="277"/>
      <c r="H20" s="278"/>
      <c r="I20" s="275"/>
      <c r="J20" s="275"/>
      <c r="K20" s="275"/>
      <c r="L20" s="275"/>
      <c r="M20" s="305"/>
      <c r="N20" s="279"/>
      <c r="O20" s="280"/>
      <c r="AE20" s="147"/>
    </row>
    <row r="21" spans="1:32" ht="54" hidden="1">
      <c r="A21" s="281"/>
      <c r="B21" s="255" t="s">
        <v>88</v>
      </c>
      <c r="C21" s="286">
        <v>1</v>
      </c>
      <c r="D21" s="286"/>
      <c r="E21" s="286"/>
      <c r="F21" s="286"/>
      <c r="G21" s="286">
        <v>4</v>
      </c>
      <c r="H21" s="286">
        <v>120</v>
      </c>
      <c r="I21" s="286">
        <v>12</v>
      </c>
      <c r="J21" s="286">
        <v>8</v>
      </c>
      <c r="K21" s="286">
        <v>4</v>
      </c>
      <c r="L21" s="286"/>
      <c r="M21" s="286">
        <v>108</v>
      </c>
      <c r="N21" s="281" t="s">
        <v>102</v>
      </c>
      <c r="O21" s="264"/>
      <c r="Q21" s="148" t="b">
        <v>0</v>
      </c>
      <c r="R21" s="148" t="b">
        <v>1</v>
      </c>
      <c r="AE21" s="147"/>
      <c r="AF21" t="s">
        <v>155</v>
      </c>
    </row>
    <row r="22" spans="1:31" ht="18" hidden="1">
      <c r="A22" s="281"/>
      <c r="B22" s="255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1"/>
      <c r="O22" s="264"/>
      <c r="AE22" s="147"/>
    </row>
    <row r="23" spans="1:32" ht="18" hidden="1">
      <c r="A23" s="282"/>
      <c r="B23" s="266" t="s">
        <v>86</v>
      </c>
      <c r="C23" s="257">
        <v>1</v>
      </c>
      <c r="D23" s="257"/>
      <c r="E23" s="257"/>
      <c r="F23" s="260"/>
      <c r="G23" s="267">
        <v>4</v>
      </c>
      <c r="H23" s="257">
        <v>120</v>
      </c>
      <c r="I23" s="257">
        <v>12</v>
      </c>
      <c r="J23" s="257">
        <v>8</v>
      </c>
      <c r="K23" s="257">
        <v>4</v>
      </c>
      <c r="L23" s="257"/>
      <c r="M23" s="257">
        <v>108</v>
      </c>
      <c r="N23" s="282" t="s">
        <v>102</v>
      </c>
      <c r="O23" s="283"/>
      <c r="Q23" s="148" t="b">
        <v>0</v>
      </c>
      <c r="R23" s="148" t="b">
        <v>1</v>
      </c>
      <c r="AE23" s="147"/>
      <c r="AF23" t="s">
        <v>155</v>
      </c>
    </row>
    <row r="24" spans="1:32" ht="17.25">
      <c r="A24" s="701" t="s">
        <v>174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1"/>
      <c r="Q24" s="701"/>
      <c r="R24" s="701"/>
      <c r="S24" s="701"/>
      <c r="T24" s="701"/>
      <c r="U24" s="701"/>
      <c r="V24" s="701"/>
      <c r="W24" s="701"/>
      <c r="X24" s="701"/>
      <c r="Y24" s="701"/>
      <c r="Z24" s="701"/>
      <c r="AA24" s="701"/>
      <c r="AB24" s="701"/>
      <c r="AC24" s="701"/>
      <c r="AD24" s="701"/>
      <c r="AE24" s="701"/>
      <c r="AF24" s="127"/>
    </row>
    <row r="25" spans="1:32" ht="18">
      <c r="A25" s="164"/>
      <c r="B25" s="149" t="s">
        <v>46</v>
      </c>
      <c r="C25" s="153"/>
      <c r="D25" s="153">
        <v>2</v>
      </c>
      <c r="E25" s="153"/>
      <c r="F25" s="306"/>
      <c r="G25" s="158">
        <v>1</v>
      </c>
      <c r="H25" s="153">
        <v>30</v>
      </c>
      <c r="I25" s="153">
        <v>4</v>
      </c>
      <c r="J25" s="153" t="s">
        <v>97</v>
      </c>
      <c r="K25" s="153"/>
      <c r="L25" s="153"/>
      <c r="M25" s="153">
        <v>26</v>
      </c>
      <c r="N25" s="307" t="s">
        <v>97</v>
      </c>
      <c r="O25" s="308"/>
      <c r="P25" s="147"/>
      <c r="Q25" s="147" t="b">
        <v>1</v>
      </c>
      <c r="R25" s="147" t="b">
        <v>0</v>
      </c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228" t="s">
        <v>129</v>
      </c>
    </row>
    <row r="26" spans="1:32" ht="18" hidden="1">
      <c r="A26" s="164"/>
      <c r="B26" s="149"/>
      <c r="C26" s="153"/>
      <c r="D26" s="153"/>
      <c r="E26" s="153"/>
      <c r="F26" s="306"/>
      <c r="G26" s="158"/>
      <c r="H26" s="153"/>
      <c r="I26" s="153"/>
      <c r="J26" s="153"/>
      <c r="K26" s="153"/>
      <c r="L26" s="153"/>
      <c r="M26" s="153"/>
      <c r="N26" s="307"/>
      <c r="O26" s="308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228"/>
    </row>
    <row r="27" spans="1:32" ht="18">
      <c r="A27" s="164"/>
      <c r="B27" s="155" t="s">
        <v>94</v>
      </c>
      <c r="C27" s="153"/>
      <c r="D27" s="153">
        <v>2</v>
      </c>
      <c r="E27" s="153"/>
      <c r="F27" s="156"/>
      <c r="G27" s="158">
        <v>2</v>
      </c>
      <c r="H27" s="153">
        <v>60</v>
      </c>
      <c r="I27" s="153">
        <v>4</v>
      </c>
      <c r="J27" s="153" t="s">
        <v>97</v>
      </c>
      <c r="K27" s="153"/>
      <c r="L27" s="153"/>
      <c r="M27" s="153">
        <v>56</v>
      </c>
      <c r="N27" s="307" t="s">
        <v>97</v>
      </c>
      <c r="O27" s="308"/>
      <c r="P27" s="147"/>
      <c r="Q27" s="147" t="b">
        <v>1</v>
      </c>
      <c r="R27" s="147" t="b">
        <v>0</v>
      </c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228" t="s">
        <v>155</v>
      </c>
    </row>
    <row r="28" spans="1:32" ht="54">
      <c r="A28" s="164"/>
      <c r="B28" s="149" t="s">
        <v>153</v>
      </c>
      <c r="C28" s="153"/>
      <c r="D28" s="153">
        <v>1</v>
      </c>
      <c r="E28" s="153"/>
      <c r="F28" s="156"/>
      <c r="G28" s="158">
        <v>4.5</v>
      </c>
      <c r="H28" s="153">
        <v>135</v>
      </c>
      <c r="I28" s="153">
        <v>6</v>
      </c>
      <c r="J28" s="153">
        <v>4</v>
      </c>
      <c r="K28" s="153">
        <v>2</v>
      </c>
      <c r="L28" s="153"/>
      <c r="M28" s="153">
        <v>129</v>
      </c>
      <c r="N28" s="309" t="s">
        <v>100</v>
      </c>
      <c r="O28" s="310"/>
      <c r="P28" s="147"/>
      <c r="Q28" s="147" t="b">
        <v>1</v>
      </c>
      <c r="R28" s="147" t="b">
        <v>0</v>
      </c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228" t="s">
        <v>155</v>
      </c>
    </row>
    <row r="29" spans="1:32" ht="36">
      <c r="A29" s="164"/>
      <c r="B29" s="149" t="s">
        <v>52</v>
      </c>
      <c r="C29" s="153"/>
      <c r="D29" s="153">
        <v>2</v>
      </c>
      <c r="E29" s="153"/>
      <c r="F29" s="151"/>
      <c r="G29" s="176">
        <v>4.5</v>
      </c>
      <c r="H29" s="153">
        <v>135</v>
      </c>
      <c r="I29" s="153">
        <v>6</v>
      </c>
      <c r="J29" s="153">
        <v>4</v>
      </c>
      <c r="K29" s="153">
        <v>2</v>
      </c>
      <c r="L29" s="153"/>
      <c r="M29" s="153">
        <v>129</v>
      </c>
      <c r="N29" s="309" t="s">
        <v>100</v>
      </c>
      <c r="O29" s="310"/>
      <c r="P29" s="147"/>
      <c r="Q29" s="147" t="b">
        <v>1</v>
      </c>
      <c r="R29" s="147" t="b">
        <v>0</v>
      </c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228" t="s">
        <v>155</v>
      </c>
    </row>
    <row r="30" spans="1:32" ht="72">
      <c r="A30" s="164"/>
      <c r="B30" s="311" t="s">
        <v>154</v>
      </c>
      <c r="C30" s="153">
        <v>2</v>
      </c>
      <c r="D30" s="153"/>
      <c r="E30" s="153"/>
      <c r="F30" s="156"/>
      <c r="G30" s="176">
        <v>9</v>
      </c>
      <c r="H30" s="153">
        <v>270</v>
      </c>
      <c r="I30" s="153">
        <v>12</v>
      </c>
      <c r="J30" s="153">
        <v>8</v>
      </c>
      <c r="K30" s="153">
        <v>4</v>
      </c>
      <c r="L30" s="153"/>
      <c r="M30" s="153">
        <v>258</v>
      </c>
      <c r="N30" s="309" t="s">
        <v>102</v>
      </c>
      <c r="O30" s="308"/>
      <c r="P30" s="147"/>
      <c r="Q30" s="147" t="b">
        <v>1</v>
      </c>
      <c r="R30" s="147" t="b">
        <v>0</v>
      </c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228" t="s">
        <v>155</v>
      </c>
    </row>
    <row r="31" spans="1:32" ht="36">
      <c r="A31" s="164"/>
      <c r="B31" s="312" t="s">
        <v>104</v>
      </c>
      <c r="C31" s="145">
        <v>2</v>
      </c>
      <c r="D31" s="164"/>
      <c r="E31" s="164"/>
      <c r="F31" s="141"/>
      <c r="G31" s="142">
        <v>4</v>
      </c>
      <c r="H31" s="143">
        <v>120</v>
      </c>
      <c r="I31" s="313">
        <v>4</v>
      </c>
      <c r="J31" s="145"/>
      <c r="K31" s="145"/>
      <c r="L31" s="145" t="s">
        <v>97</v>
      </c>
      <c r="M31" s="145">
        <v>116</v>
      </c>
      <c r="N31" s="144" t="s">
        <v>97</v>
      </c>
      <c r="O31" s="314"/>
      <c r="P31" s="147"/>
      <c r="Q31" s="147" t="b">
        <v>1</v>
      </c>
      <c r="R31" s="147" t="b">
        <v>0</v>
      </c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228" t="s">
        <v>156</v>
      </c>
    </row>
    <row r="32" spans="1:32" ht="54">
      <c r="A32" s="164"/>
      <c r="B32" s="149" t="s">
        <v>89</v>
      </c>
      <c r="C32" s="153"/>
      <c r="D32" s="153"/>
      <c r="E32" s="153"/>
      <c r="F32" s="156">
        <v>2</v>
      </c>
      <c r="G32" s="158">
        <v>1</v>
      </c>
      <c r="H32" s="153">
        <v>30</v>
      </c>
      <c r="I32" s="153">
        <v>4</v>
      </c>
      <c r="J32" s="153"/>
      <c r="K32" s="153"/>
      <c r="L32" s="153">
        <v>4</v>
      </c>
      <c r="M32" s="153">
        <v>26</v>
      </c>
      <c r="N32" s="309" t="s">
        <v>97</v>
      </c>
      <c r="O32" s="315"/>
      <c r="P32" s="147"/>
      <c r="Q32" s="147" t="b">
        <v>1</v>
      </c>
      <c r="R32" s="147" t="b">
        <v>0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228" t="s">
        <v>155</v>
      </c>
    </row>
    <row r="33" spans="1:32" ht="54">
      <c r="A33" s="164"/>
      <c r="B33" s="157" t="s">
        <v>149</v>
      </c>
      <c r="C33" s="153"/>
      <c r="D33" s="153">
        <v>2</v>
      </c>
      <c r="E33" s="153"/>
      <c r="F33" s="156"/>
      <c r="G33" s="176">
        <v>3</v>
      </c>
      <c r="H33" s="153">
        <v>90</v>
      </c>
      <c r="I33" s="153">
        <v>6</v>
      </c>
      <c r="J33" s="153">
        <v>4</v>
      </c>
      <c r="K33" s="153">
        <v>2</v>
      </c>
      <c r="L33" s="153"/>
      <c r="M33" s="153">
        <v>84</v>
      </c>
      <c r="N33" s="309" t="s">
        <v>100</v>
      </c>
      <c r="O33" s="308"/>
      <c r="P33" s="147"/>
      <c r="Q33" s="147" t="b">
        <v>1</v>
      </c>
      <c r="R33" s="147" t="b">
        <v>0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228" t="s">
        <v>155</v>
      </c>
    </row>
    <row r="34" spans="1:240" ht="54">
      <c r="A34" s="164"/>
      <c r="B34" s="181" t="s">
        <v>90</v>
      </c>
      <c r="C34" s="153">
        <v>2</v>
      </c>
      <c r="D34" s="153"/>
      <c r="E34" s="153"/>
      <c r="F34" s="153"/>
      <c r="G34" s="178">
        <v>4</v>
      </c>
      <c r="H34" s="153">
        <v>120</v>
      </c>
      <c r="I34" s="153">
        <v>12</v>
      </c>
      <c r="J34" s="153">
        <v>8</v>
      </c>
      <c r="K34" s="153">
        <v>4</v>
      </c>
      <c r="L34" s="153"/>
      <c r="M34" s="153">
        <v>108</v>
      </c>
      <c r="N34" s="164" t="s">
        <v>102</v>
      </c>
      <c r="O34" s="316"/>
      <c r="P34" s="147"/>
      <c r="Q34" s="147" t="b">
        <v>1</v>
      </c>
      <c r="R34" s="147" t="b">
        <v>0</v>
      </c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228" t="s">
        <v>155</v>
      </c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</row>
  </sheetData>
  <sheetProtection/>
  <mergeCells count="23">
    <mergeCell ref="C4:C7"/>
    <mergeCell ref="D4:D7"/>
    <mergeCell ref="E4:F4"/>
    <mergeCell ref="H3:H7"/>
    <mergeCell ref="I3:L3"/>
    <mergeCell ref="I4:I7"/>
    <mergeCell ref="A8:N8"/>
    <mergeCell ref="AE2:AE7"/>
    <mergeCell ref="A24:AE24"/>
    <mergeCell ref="N2:P7"/>
    <mergeCell ref="E5:E7"/>
    <mergeCell ref="F5:F7"/>
    <mergeCell ref="M3:M7"/>
    <mergeCell ref="J4:J7"/>
    <mergeCell ref="K4:K7"/>
    <mergeCell ref="L4:L7"/>
    <mergeCell ref="A1:M1"/>
    <mergeCell ref="N1:P1"/>
    <mergeCell ref="A2:A7"/>
    <mergeCell ref="B2:B7"/>
    <mergeCell ref="C2:F3"/>
    <mergeCell ref="G2:G7"/>
    <mergeCell ref="H2:M2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82" zoomScaleSheetLayoutView="82" zoomScalePageLayoutView="0" workbookViewId="0" topLeftCell="A1">
      <selection activeCell="A2" sqref="A2:A7"/>
    </sheetView>
  </sheetViews>
  <sheetFormatPr defaultColWidth="9.00390625" defaultRowHeight="12.75"/>
  <cols>
    <col min="1" max="1" width="8.50390625" style="127" customWidth="1"/>
    <col min="2" max="2" width="47.875" style="127" customWidth="1"/>
    <col min="3" max="6" width="9.125" style="127" customWidth="1"/>
    <col min="7" max="7" width="10.00390625" style="127" hidden="1" customWidth="1"/>
    <col min="8" max="8" width="0" style="127" hidden="1" customWidth="1"/>
    <col min="9" max="12" width="9.125" style="127" customWidth="1"/>
    <col min="13" max="13" width="0" style="127" hidden="1" customWidth="1"/>
    <col min="14" max="14" width="16.50390625" style="127" customWidth="1"/>
    <col min="15" max="16" width="6.50390625" style="127" hidden="1" customWidth="1"/>
    <col min="17" max="17" width="6.625" style="127" hidden="1" customWidth="1"/>
    <col min="18" max="18" width="9.125" style="0" hidden="1" customWidth="1"/>
    <col min="19" max="31" width="0" style="0" hidden="1" customWidth="1"/>
    <col min="32" max="32" width="34.50390625" style="0" customWidth="1"/>
    <col min="33" max="34" width="9.125" style="135" customWidth="1"/>
  </cols>
  <sheetData>
    <row r="1" spans="1:17" ht="17.25">
      <c r="A1" s="709" t="s">
        <v>123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10"/>
      <c r="O1" s="710"/>
      <c r="P1" s="710"/>
      <c r="Q1" s="710"/>
    </row>
    <row r="2" spans="1:32" ht="15.75" customHeight="1">
      <c r="A2" s="711" t="s">
        <v>33</v>
      </c>
      <c r="B2" s="712" t="s">
        <v>66</v>
      </c>
      <c r="C2" s="713" t="s">
        <v>116</v>
      </c>
      <c r="D2" s="713"/>
      <c r="E2" s="714"/>
      <c r="F2" s="714"/>
      <c r="G2" s="715" t="s">
        <v>34</v>
      </c>
      <c r="H2" s="713" t="s">
        <v>35</v>
      </c>
      <c r="I2" s="713"/>
      <c r="J2" s="713"/>
      <c r="K2" s="713"/>
      <c r="L2" s="713"/>
      <c r="M2" s="713"/>
      <c r="N2" s="713"/>
      <c r="O2" s="713"/>
      <c r="P2" s="713"/>
      <c r="Q2" s="713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717" t="s">
        <v>122</v>
      </c>
    </row>
    <row r="3" spans="1:32" ht="37.5" customHeight="1">
      <c r="A3" s="711"/>
      <c r="B3" s="712"/>
      <c r="C3" s="713"/>
      <c r="D3" s="713"/>
      <c r="E3" s="714"/>
      <c r="F3" s="714"/>
      <c r="G3" s="715"/>
      <c r="H3" s="715" t="s">
        <v>37</v>
      </c>
      <c r="I3" s="716" t="s">
        <v>38</v>
      </c>
      <c r="J3" s="716"/>
      <c r="K3" s="716"/>
      <c r="L3" s="716"/>
      <c r="M3" s="715" t="s">
        <v>39</v>
      </c>
      <c r="N3" s="713"/>
      <c r="O3" s="713"/>
      <c r="P3" s="713"/>
      <c r="Q3" s="713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717"/>
    </row>
    <row r="4" spans="1:32" ht="15">
      <c r="A4" s="711"/>
      <c r="B4" s="712"/>
      <c r="C4" s="715" t="s">
        <v>40</v>
      </c>
      <c r="D4" s="715" t="s">
        <v>41</v>
      </c>
      <c r="E4" s="713" t="s">
        <v>63</v>
      </c>
      <c r="F4" s="714"/>
      <c r="G4" s="715"/>
      <c r="H4" s="715"/>
      <c r="I4" s="715" t="s">
        <v>30</v>
      </c>
      <c r="J4" s="715" t="s">
        <v>42</v>
      </c>
      <c r="K4" s="715" t="s">
        <v>43</v>
      </c>
      <c r="L4" s="715" t="s">
        <v>44</v>
      </c>
      <c r="M4" s="715"/>
      <c r="N4" s="716" t="s">
        <v>45</v>
      </c>
      <c r="O4" s="716"/>
      <c r="P4" s="716"/>
      <c r="Q4" s="136" t="s">
        <v>98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717"/>
    </row>
    <row r="5" spans="1:32" ht="15">
      <c r="A5" s="711"/>
      <c r="B5" s="712"/>
      <c r="C5" s="715"/>
      <c r="D5" s="715"/>
      <c r="E5" s="715" t="s">
        <v>64</v>
      </c>
      <c r="F5" s="715" t="s">
        <v>65</v>
      </c>
      <c r="G5" s="715"/>
      <c r="H5" s="715"/>
      <c r="I5" s="715"/>
      <c r="J5" s="715"/>
      <c r="K5" s="715"/>
      <c r="L5" s="715"/>
      <c r="M5" s="715"/>
      <c r="N5" s="137">
        <v>1</v>
      </c>
      <c r="O5" s="137">
        <v>2</v>
      </c>
      <c r="P5" s="137"/>
      <c r="Q5" s="137">
        <v>3</v>
      </c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717"/>
    </row>
    <row r="6" spans="1:32" ht="29.25" customHeight="1">
      <c r="A6" s="711"/>
      <c r="B6" s="712"/>
      <c r="C6" s="715"/>
      <c r="D6" s="715"/>
      <c r="E6" s="718"/>
      <c r="F6" s="718"/>
      <c r="G6" s="715"/>
      <c r="H6" s="715"/>
      <c r="I6" s="715"/>
      <c r="J6" s="715"/>
      <c r="K6" s="715"/>
      <c r="L6" s="715"/>
      <c r="M6" s="715"/>
      <c r="N6" s="713"/>
      <c r="O6" s="713"/>
      <c r="P6" s="713"/>
      <c r="Q6" s="713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717"/>
    </row>
    <row r="7" spans="1:32" ht="15">
      <c r="A7" s="711"/>
      <c r="B7" s="712"/>
      <c r="C7" s="715"/>
      <c r="D7" s="715"/>
      <c r="E7" s="718"/>
      <c r="F7" s="718"/>
      <c r="G7" s="715"/>
      <c r="H7" s="715"/>
      <c r="I7" s="715"/>
      <c r="J7" s="715"/>
      <c r="K7" s="715"/>
      <c r="L7" s="715"/>
      <c r="M7" s="715"/>
      <c r="N7" s="137"/>
      <c r="O7" s="137"/>
      <c r="P7" s="137"/>
      <c r="Q7" s="137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717"/>
    </row>
    <row r="8" spans="1:34" s="148" customFormat="1" ht="36">
      <c r="A8" s="138" t="s">
        <v>105</v>
      </c>
      <c r="B8" s="139" t="s">
        <v>104</v>
      </c>
      <c r="C8" s="140"/>
      <c r="D8" s="138" t="s">
        <v>50</v>
      </c>
      <c r="E8" s="138"/>
      <c r="F8" s="141"/>
      <c r="G8" s="142">
        <v>2.5</v>
      </c>
      <c r="H8" s="143">
        <v>75</v>
      </c>
      <c r="I8" s="143">
        <v>4</v>
      </c>
      <c r="J8" s="143"/>
      <c r="K8" s="143"/>
      <c r="L8" s="143" t="s">
        <v>97</v>
      </c>
      <c r="M8" s="140">
        <v>71</v>
      </c>
      <c r="N8" s="144" t="s">
        <v>97</v>
      </c>
      <c r="O8" s="145"/>
      <c r="P8" s="146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34" s="148" customFormat="1" ht="18">
      <c r="A9" s="138" t="s">
        <v>92</v>
      </c>
      <c r="B9" s="149" t="s">
        <v>74</v>
      </c>
      <c r="C9" s="150">
        <v>1</v>
      </c>
      <c r="D9" s="150"/>
      <c r="E9" s="150"/>
      <c r="F9" s="151"/>
      <c r="G9" s="152">
        <v>1.5</v>
      </c>
      <c r="H9" s="150">
        <v>45</v>
      </c>
      <c r="I9" s="153">
        <v>2</v>
      </c>
      <c r="J9" s="153" t="s">
        <v>117</v>
      </c>
      <c r="K9" s="150"/>
      <c r="L9" s="150"/>
      <c r="M9" s="150">
        <v>43</v>
      </c>
      <c r="N9" s="150" t="s">
        <v>117</v>
      </c>
      <c r="O9" s="154"/>
      <c r="P9" s="154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</row>
    <row r="10" spans="1:34" s="148" customFormat="1" ht="18">
      <c r="A10" s="138" t="s">
        <v>93</v>
      </c>
      <c r="B10" s="155" t="s">
        <v>47</v>
      </c>
      <c r="C10" s="150"/>
      <c r="D10" s="150">
        <v>1</v>
      </c>
      <c r="E10" s="150"/>
      <c r="F10" s="156"/>
      <c r="G10" s="152">
        <v>1.5</v>
      </c>
      <c r="H10" s="150">
        <v>45</v>
      </c>
      <c r="I10" s="150">
        <v>2</v>
      </c>
      <c r="J10" s="150" t="s">
        <v>117</v>
      </c>
      <c r="K10" s="150"/>
      <c r="L10" s="150"/>
      <c r="M10" s="150">
        <v>43</v>
      </c>
      <c r="N10" s="150" t="s">
        <v>117</v>
      </c>
      <c r="O10" s="154"/>
      <c r="P10" s="154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s="148" customFormat="1" ht="54">
      <c r="A11" s="138" t="s">
        <v>71</v>
      </c>
      <c r="B11" s="166" t="s">
        <v>120</v>
      </c>
      <c r="C11" s="150"/>
      <c r="D11" s="150">
        <v>1</v>
      </c>
      <c r="E11" s="150"/>
      <c r="F11" s="150"/>
      <c r="G11" s="150">
        <v>4.5</v>
      </c>
      <c r="H11" s="150">
        <v>135</v>
      </c>
      <c r="I11" s="150">
        <v>6</v>
      </c>
      <c r="J11" s="150">
        <v>4</v>
      </c>
      <c r="K11" s="150">
        <v>2</v>
      </c>
      <c r="L11" s="150"/>
      <c r="M11" s="150">
        <v>129</v>
      </c>
      <c r="N11" s="138" t="s">
        <v>100</v>
      </c>
      <c r="O11" s="147"/>
      <c r="P11" s="150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:34" s="148" customFormat="1" ht="36">
      <c r="A12" s="138" t="s">
        <v>72</v>
      </c>
      <c r="B12" s="157" t="s">
        <v>48</v>
      </c>
      <c r="C12" s="150">
        <v>1</v>
      </c>
      <c r="D12" s="150"/>
      <c r="E12" s="150"/>
      <c r="F12" s="156"/>
      <c r="G12" s="158">
        <v>4.5</v>
      </c>
      <c r="H12" s="153">
        <v>135</v>
      </c>
      <c r="I12" s="153">
        <v>6</v>
      </c>
      <c r="J12" s="153">
        <v>4</v>
      </c>
      <c r="K12" s="153"/>
      <c r="L12" s="159">
        <v>2</v>
      </c>
      <c r="M12" s="159">
        <v>129</v>
      </c>
      <c r="N12" s="160" t="s">
        <v>100</v>
      </c>
      <c r="O12" s="147"/>
      <c r="P12" s="154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</row>
    <row r="13" spans="1:34" s="148" customFormat="1" ht="36">
      <c r="A13" s="161" t="s">
        <v>103</v>
      </c>
      <c r="B13" s="149" t="s">
        <v>54</v>
      </c>
      <c r="C13" s="162"/>
      <c r="D13" s="152">
        <v>1</v>
      </c>
      <c r="E13" s="152"/>
      <c r="F13" s="162"/>
      <c r="G13" s="152">
        <v>3</v>
      </c>
      <c r="H13" s="150">
        <v>90</v>
      </c>
      <c r="I13" s="150">
        <v>4</v>
      </c>
      <c r="J13" s="152">
        <v>4</v>
      </c>
      <c r="K13" s="152"/>
      <c r="L13" s="152"/>
      <c r="M13" s="150">
        <v>86</v>
      </c>
      <c r="N13" s="161" t="s">
        <v>97</v>
      </c>
      <c r="O13" s="163"/>
      <c r="P13" s="162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</row>
    <row r="14" spans="1:34" s="148" customFormat="1" ht="54">
      <c r="A14" s="164" t="s">
        <v>50</v>
      </c>
      <c r="B14" s="149" t="s">
        <v>88</v>
      </c>
      <c r="C14" s="150">
        <v>1</v>
      </c>
      <c r="D14" s="150"/>
      <c r="E14" s="150"/>
      <c r="F14" s="150"/>
      <c r="G14" s="150">
        <v>4</v>
      </c>
      <c r="H14" s="150">
        <v>120</v>
      </c>
      <c r="I14" s="150">
        <v>12</v>
      </c>
      <c r="J14" s="150">
        <v>8</v>
      </c>
      <c r="K14" s="150">
        <v>4</v>
      </c>
      <c r="L14" s="150"/>
      <c r="M14" s="150">
        <v>108</v>
      </c>
      <c r="N14" s="138" t="s">
        <v>102</v>
      </c>
      <c r="O14" s="138"/>
      <c r="P14" s="138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</row>
    <row r="15" spans="1:34" s="148" customFormat="1" ht="18">
      <c r="A15" s="164" t="s">
        <v>83</v>
      </c>
      <c r="B15" s="157" t="s">
        <v>86</v>
      </c>
      <c r="C15" s="153">
        <v>1</v>
      </c>
      <c r="D15" s="150"/>
      <c r="E15" s="150"/>
      <c r="F15" s="156"/>
      <c r="G15" s="158">
        <v>4</v>
      </c>
      <c r="H15" s="150">
        <v>120</v>
      </c>
      <c r="I15" s="150">
        <v>12</v>
      </c>
      <c r="J15" s="150">
        <v>8</v>
      </c>
      <c r="K15" s="150">
        <v>4</v>
      </c>
      <c r="L15" s="150"/>
      <c r="M15" s="150">
        <v>108</v>
      </c>
      <c r="N15" s="138" t="s">
        <v>102</v>
      </c>
      <c r="O15" s="160"/>
      <c r="P15" s="160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</row>
    <row r="16" spans="1:34" s="148" customFormat="1" ht="18">
      <c r="A16" s="147"/>
      <c r="B16" s="157" t="s">
        <v>121</v>
      </c>
      <c r="C16" s="153">
        <v>4</v>
      </c>
      <c r="D16" s="147">
        <v>4</v>
      </c>
      <c r="E16" s="147"/>
      <c r="F16" s="147"/>
      <c r="G16" s="147"/>
      <c r="H16" s="147"/>
      <c r="I16" s="165">
        <f>SUM(I8:I15)</f>
        <v>48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</row>
  </sheetData>
  <sheetProtection/>
  <mergeCells count="23">
    <mergeCell ref="AF2:AF7"/>
    <mergeCell ref="N4:P4"/>
    <mergeCell ref="E5:E7"/>
    <mergeCell ref="F5:F7"/>
    <mergeCell ref="N6:Q6"/>
    <mergeCell ref="M3:M7"/>
    <mergeCell ref="L4:L7"/>
    <mergeCell ref="C4:C7"/>
    <mergeCell ref="D4:D7"/>
    <mergeCell ref="E4:F4"/>
    <mergeCell ref="I4:I7"/>
    <mergeCell ref="J4:J7"/>
    <mergeCell ref="K4:K7"/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50390625" style="127" customWidth="1"/>
    <col min="2" max="2" width="63.875" style="127" bestFit="1" customWidth="1"/>
    <col min="3" max="6" width="9.125" style="127" customWidth="1"/>
    <col min="7" max="7" width="10.00390625" style="127" hidden="1" customWidth="1"/>
    <col min="8" max="8" width="0" style="127" hidden="1" customWidth="1"/>
    <col min="9" max="12" width="9.125" style="127" customWidth="1"/>
    <col min="13" max="13" width="0" style="127" hidden="1" customWidth="1"/>
    <col min="14" max="14" width="9.50390625" style="127" hidden="1" customWidth="1"/>
    <col min="15" max="15" width="10.125" style="127" customWidth="1"/>
    <col min="16" max="16" width="6.50390625" style="127" hidden="1" customWidth="1"/>
    <col min="17" max="17" width="6.625" style="127" hidden="1" customWidth="1"/>
    <col min="18" max="18" width="9.125" style="0" hidden="1" customWidth="1"/>
    <col min="19" max="31" width="0" style="0" hidden="1" customWidth="1"/>
    <col min="32" max="32" width="27.375" style="0" customWidth="1"/>
    <col min="33" max="34" width="9.125" style="135" customWidth="1"/>
  </cols>
  <sheetData>
    <row r="1" spans="1:17" ht="17.25">
      <c r="A1" s="683" t="s">
        <v>126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10"/>
      <c r="O1" s="710"/>
      <c r="P1" s="710"/>
      <c r="Q1" s="710"/>
    </row>
    <row r="2" spans="1:33" ht="15.75" customHeight="1">
      <c r="A2" s="719" t="s">
        <v>33</v>
      </c>
      <c r="B2" s="712" t="s">
        <v>66</v>
      </c>
      <c r="C2" s="713" t="s">
        <v>116</v>
      </c>
      <c r="D2" s="713"/>
      <c r="E2" s="714"/>
      <c r="F2" s="714"/>
      <c r="G2" s="715" t="s">
        <v>34</v>
      </c>
      <c r="H2" s="713" t="s">
        <v>35</v>
      </c>
      <c r="I2" s="713"/>
      <c r="J2" s="713"/>
      <c r="K2" s="713"/>
      <c r="L2" s="713"/>
      <c r="M2" s="713"/>
      <c r="N2" s="713"/>
      <c r="O2" s="713"/>
      <c r="P2" s="713"/>
      <c r="Q2" s="713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717" t="s">
        <v>122</v>
      </c>
      <c r="AG2" s="168"/>
    </row>
    <row r="3" spans="1:33" ht="37.5" customHeight="1">
      <c r="A3" s="719"/>
      <c r="B3" s="712"/>
      <c r="C3" s="713"/>
      <c r="D3" s="713"/>
      <c r="E3" s="714"/>
      <c r="F3" s="714"/>
      <c r="G3" s="715"/>
      <c r="H3" s="715" t="s">
        <v>37</v>
      </c>
      <c r="I3" s="716" t="s">
        <v>38</v>
      </c>
      <c r="J3" s="716"/>
      <c r="K3" s="716"/>
      <c r="L3" s="716"/>
      <c r="M3" s="715" t="s">
        <v>39</v>
      </c>
      <c r="N3" s="713"/>
      <c r="O3" s="713"/>
      <c r="P3" s="713"/>
      <c r="Q3" s="713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717"/>
      <c r="AG3" s="168"/>
    </row>
    <row r="4" spans="1:33" ht="15.75" customHeight="1">
      <c r="A4" s="719"/>
      <c r="B4" s="712"/>
      <c r="C4" s="715" t="s">
        <v>40</v>
      </c>
      <c r="D4" s="715" t="s">
        <v>41</v>
      </c>
      <c r="E4" s="713" t="s">
        <v>63</v>
      </c>
      <c r="F4" s="714"/>
      <c r="G4" s="715"/>
      <c r="H4" s="715"/>
      <c r="I4" s="715" t="s">
        <v>30</v>
      </c>
      <c r="J4" s="715" t="s">
        <v>42</v>
      </c>
      <c r="K4" s="715" t="s">
        <v>43</v>
      </c>
      <c r="L4" s="715" t="s">
        <v>44</v>
      </c>
      <c r="M4" s="715"/>
      <c r="N4" s="716" t="s">
        <v>45</v>
      </c>
      <c r="O4" s="716"/>
      <c r="P4" s="716"/>
      <c r="Q4" s="136" t="s">
        <v>98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717"/>
      <c r="AG4" s="168"/>
    </row>
    <row r="5" spans="1:33" ht="15.75" customHeight="1">
      <c r="A5" s="719"/>
      <c r="B5" s="712"/>
      <c r="C5" s="715"/>
      <c r="D5" s="715"/>
      <c r="E5" s="715" t="s">
        <v>64</v>
      </c>
      <c r="F5" s="715" t="s">
        <v>65</v>
      </c>
      <c r="G5" s="715"/>
      <c r="H5" s="715"/>
      <c r="I5" s="715"/>
      <c r="J5" s="715"/>
      <c r="K5" s="715"/>
      <c r="L5" s="715"/>
      <c r="M5" s="715"/>
      <c r="N5" s="137">
        <v>1</v>
      </c>
      <c r="O5" s="137">
        <v>2</v>
      </c>
      <c r="P5" s="137"/>
      <c r="Q5" s="137">
        <v>3</v>
      </c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717"/>
      <c r="AG5" s="168"/>
    </row>
    <row r="6" spans="1:33" ht="29.25" customHeight="1">
      <c r="A6" s="719"/>
      <c r="B6" s="712"/>
      <c r="C6" s="715"/>
      <c r="D6" s="715"/>
      <c r="E6" s="718"/>
      <c r="F6" s="718"/>
      <c r="G6" s="715"/>
      <c r="H6" s="715"/>
      <c r="I6" s="715"/>
      <c r="J6" s="715"/>
      <c r="K6" s="715"/>
      <c r="L6" s="715"/>
      <c r="M6" s="715"/>
      <c r="N6" s="713"/>
      <c r="O6" s="713"/>
      <c r="P6" s="713"/>
      <c r="Q6" s="713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717"/>
      <c r="AG6" s="168"/>
    </row>
    <row r="7" spans="1:33" ht="15.75" customHeight="1">
      <c r="A7" s="719"/>
      <c r="B7" s="712"/>
      <c r="C7" s="715"/>
      <c r="D7" s="715"/>
      <c r="E7" s="718"/>
      <c r="F7" s="718"/>
      <c r="G7" s="715"/>
      <c r="H7" s="715"/>
      <c r="I7" s="715"/>
      <c r="J7" s="715"/>
      <c r="K7" s="715"/>
      <c r="L7" s="715"/>
      <c r="M7" s="715"/>
      <c r="N7" s="137"/>
      <c r="O7" s="137"/>
      <c r="P7" s="137"/>
      <c r="Q7" s="137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717"/>
      <c r="AG7" s="168"/>
    </row>
    <row r="8" spans="1:32" s="148" customFormat="1" ht="18">
      <c r="A8" s="169" t="s">
        <v>106</v>
      </c>
      <c r="B8" s="139" t="s">
        <v>104</v>
      </c>
      <c r="C8" s="140">
        <v>2</v>
      </c>
      <c r="D8" s="138"/>
      <c r="E8" s="138"/>
      <c r="F8" s="141"/>
      <c r="G8" s="142">
        <v>4</v>
      </c>
      <c r="H8" s="143">
        <v>120</v>
      </c>
      <c r="I8" s="170">
        <v>4</v>
      </c>
      <c r="J8" s="140"/>
      <c r="K8" s="140"/>
      <c r="L8" s="140" t="s">
        <v>97</v>
      </c>
      <c r="M8" s="140">
        <v>116</v>
      </c>
      <c r="N8" s="145"/>
      <c r="O8" s="144" t="s">
        <v>97</v>
      </c>
      <c r="P8" s="146"/>
      <c r="Q8" s="147"/>
      <c r="R8" s="147" t="s">
        <v>124</v>
      </c>
      <c r="S8" s="147" t="s">
        <v>125</v>
      </c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</row>
    <row r="9" spans="1:32" s="148" customFormat="1" ht="25.5" customHeight="1">
      <c r="A9" s="171" t="s">
        <v>69</v>
      </c>
      <c r="B9" s="172" t="s">
        <v>46</v>
      </c>
      <c r="C9" s="150"/>
      <c r="D9" s="153">
        <v>2</v>
      </c>
      <c r="E9" s="150"/>
      <c r="F9" s="151"/>
      <c r="G9" s="152">
        <v>1</v>
      </c>
      <c r="H9" s="150">
        <v>30</v>
      </c>
      <c r="I9" s="150">
        <v>4</v>
      </c>
      <c r="J9" s="150" t="s">
        <v>97</v>
      </c>
      <c r="K9" s="150"/>
      <c r="L9" s="150"/>
      <c r="M9" s="150">
        <v>26</v>
      </c>
      <c r="N9" s="150"/>
      <c r="O9" s="154" t="s">
        <v>97</v>
      </c>
      <c r="P9" s="154"/>
      <c r="Q9" s="147"/>
      <c r="R9" s="147" t="s">
        <v>124</v>
      </c>
      <c r="S9" s="147" t="s">
        <v>125</v>
      </c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</row>
    <row r="10" spans="1:32" s="148" customFormat="1" ht="18">
      <c r="A10" s="173" t="s">
        <v>70</v>
      </c>
      <c r="B10" s="155" t="s">
        <v>94</v>
      </c>
      <c r="C10" s="150"/>
      <c r="D10" s="150">
        <v>2</v>
      </c>
      <c r="E10" s="150"/>
      <c r="F10" s="156"/>
      <c r="G10" s="152">
        <v>2</v>
      </c>
      <c r="H10" s="150">
        <v>60</v>
      </c>
      <c r="I10" s="150">
        <v>4</v>
      </c>
      <c r="J10" s="150" t="s">
        <v>97</v>
      </c>
      <c r="K10" s="150"/>
      <c r="L10" s="150"/>
      <c r="M10" s="150">
        <v>56</v>
      </c>
      <c r="N10" s="174"/>
      <c r="O10" s="154" t="s">
        <v>97</v>
      </c>
      <c r="P10" s="154"/>
      <c r="Q10" s="147"/>
      <c r="R10" s="147" t="s">
        <v>124</v>
      </c>
      <c r="S10" s="147" t="s">
        <v>125</v>
      </c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</row>
    <row r="11" spans="1:32" s="148" customFormat="1" ht="18">
      <c r="A11" s="171" t="s">
        <v>73</v>
      </c>
      <c r="B11" s="149" t="s">
        <v>49</v>
      </c>
      <c r="C11" s="150"/>
      <c r="D11" s="150">
        <v>2</v>
      </c>
      <c r="E11" s="150"/>
      <c r="F11" s="156"/>
      <c r="G11" s="158">
        <v>4.5</v>
      </c>
      <c r="H11" s="153">
        <v>135</v>
      </c>
      <c r="I11" s="153">
        <v>6</v>
      </c>
      <c r="J11" s="153">
        <v>4</v>
      </c>
      <c r="K11" s="153">
        <v>2</v>
      </c>
      <c r="L11" s="150"/>
      <c r="M11" s="150">
        <v>129</v>
      </c>
      <c r="N11" s="138"/>
      <c r="O11" s="160" t="s">
        <v>100</v>
      </c>
      <c r="P11" s="175"/>
      <c r="Q11" s="147"/>
      <c r="R11" s="147" t="s">
        <v>124</v>
      </c>
      <c r="S11" s="147" t="s">
        <v>125</v>
      </c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</row>
    <row r="12" spans="1:32" s="148" customFormat="1" ht="21.75" customHeight="1">
      <c r="A12" s="171" t="s">
        <v>75</v>
      </c>
      <c r="B12" s="149" t="s">
        <v>51</v>
      </c>
      <c r="C12" s="150"/>
      <c r="D12" s="150">
        <v>2</v>
      </c>
      <c r="E12" s="150"/>
      <c r="F12" s="156"/>
      <c r="G12" s="176">
        <v>4.5</v>
      </c>
      <c r="H12" s="153">
        <v>135</v>
      </c>
      <c r="I12" s="153">
        <v>6</v>
      </c>
      <c r="J12" s="153">
        <v>4</v>
      </c>
      <c r="K12" s="153">
        <v>2</v>
      </c>
      <c r="L12" s="150"/>
      <c r="M12" s="150">
        <v>129</v>
      </c>
      <c r="N12" s="138"/>
      <c r="O12" s="160" t="s">
        <v>100</v>
      </c>
      <c r="P12" s="154"/>
      <c r="Q12" s="147"/>
      <c r="R12" s="147" t="s">
        <v>124</v>
      </c>
      <c r="S12" s="147" t="s">
        <v>125</v>
      </c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</row>
    <row r="13" spans="1:32" s="148" customFormat="1" ht="22.5" customHeight="1">
      <c r="A13" s="171" t="s">
        <v>76</v>
      </c>
      <c r="B13" s="149" t="s">
        <v>52</v>
      </c>
      <c r="C13" s="150"/>
      <c r="D13" s="150">
        <v>2</v>
      </c>
      <c r="E13" s="150"/>
      <c r="F13" s="151"/>
      <c r="G13" s="176">
        <v>4.5</v>
      </c>
      <c r="H13" s="153">
        <v>135</v>
      </c>
      <c r="I13" s="153">
        <v>6</v>
      </c>
      <c r="J13" s="153">
        <v>4</v>
      </c>
      <c r="K13" s="153">
        <v>2</v>
      </c>
      <c r="L13" s="150"/>
      <c r="M13" s="150">
        <v>129</v>
      </c>
      <c r="N13" s="138"/>
      <c r="O13" s="160" t="s">
        <v>100</v>
      </c>
      <c r="P13" s="175"/>
      <c r="Q13" s="147"/>
      <c r="R13" s="147" t="s">
        <v>124</v>
      </c>
      <c r="S13" s="147" t="s">
        <v>125</v>
      </c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</row>
    <row r="14" spans="1:32" s="148" customFormat="1" ht="47.25" customHeight="1">
      <c r="A14" s="171" t="s">
        <v>77</v>
      </c>
      <c r="B14" s="172" t="s">
        <v>60</v>
      </c>
      <c r="C14" s="159"/>
      <c r="D14" s="159">
        <v>2</v>
      </c>
      <c r="E14" s="150"/>
      <c r="F14" s="156"/>
      <c r="G14" s="176">
        <v>4.5</v>
      </c>
      <c r="H14" s="153">
        <v>135</v>
      </c>
      <c r="I14" s="153">
        <v>6</v>
      </c>
      <c r="J14" s="153">
        <v>4</v>
      </c>
      <c r="K14" s="153">
        <v>2</v>
      </c>
      <c r="L14" s="150"/>
      <c r="M14" s="150">
        <v>129</v>
      </c>
      <c r="N14" s="138"/>
      <c r="O14" s="160" t="s">
        <v>100</v>
      </c>
      <c r="P14" s="154"/>
      <c r="Q14" s="147"/>
      <c r="R14" s="147" t="s">
        <v>124</v>
      </c>
      <c r="S14" s="147" t="s">
        <v>125</v>
      </c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</row>
    <row r="15" spans="1:32" s="148" customFormat="1" ht="72" customHeight="1">
      <c r="A15" s="171" t="s">
        <v>78</v>
      </c>
      <c r="B15" s="149" t="s">
        <v>59</v>
      </c>
      <c r="C15" s="159">
        <v>2</v>
      </c>
      <c r="D15" s="159"/>
      <c r="E15" s="150"/>
      <c r="F15" s="177"/>
      <c r="G15" s="178">
        <v>4.5</v>
      </c>
      <c r="H15" s="153">
        <v>135</v>
      </c>
      <c r="I15" s="153">
        <v>6</v>
      </c>
      <c r="J15" s="153">
        <v>4</v>
      </c>
      <c r="K15" s="153">
        <v>2</v>
      </c>
      <c r="L15" s="150"/>
      <c r="M15" s="150">
        <v>129</v>
      </c>
      <c r="N15" s="138"/>
      <c r="O15" s="160" t="s">
        <v>100</v>
      </c>
      <c r="P15" s="154"/>
      <c r="Q15" s="147"/>
      <c r="R15" s="147" t="s">
        <v>124</v>
      </c>
      <c r="S15" s="147" t="s">
        <v>125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</row>
    <row r="16" spans="1:32" s="148" customFormat="1" ht="44.25" customHeight="1">
      <c r="A16" s="179" t="s">
        <v>82</v>
      </c>
      <c r="B16" s="149" t="s">
        <v>89</v>
      </c>
      <c r="C16" s="150"/>
      <c r="D16" s="150"/>
      <c r="E16" s="150"/>
      <c r="F16" s="156">
        <v>2</v>
      </c>
      <c r="G16" s="152">
        <v>1</v>
      </c>
      <c r="H16" s="150">
        <v>30</v>
      </c>
      <c r="I16" s="150">
        <v>4</v>
      </c>
      <c r="J16" s="150"/>
      <c r="K16" s="150"/>
      <c r="L16" s="150">
        <v>4</v>
      </c>
      <c r="M16" s="150">
        <v>26</v>
      </c>
      <c r="N16" s="138"/>
      <c r="O16" s="160" t="s">
        <v>97</v>
      </c>
      <c r="P16" s="160"/>
      <c r="Q16" s="147"/>
      <c r="R16" s="147" t="s">
        <v>124</v>
      </c>
      <c r="S16" s="147" t="s">
        <v>125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</row>
    <row r="17" spans="1:241" s="148" customFormat="1" ht="41.25" customHeight="1">
      <c r="A17" s="180" t="s">
        <v>114</v>
      </c>
      <c r="B17" s="181" t="s">
        <v>90</v>
      </c>
      <c r="C17" s="153">
        <v>2</v>
      </c>
      <c r="D17" s="153"/>
      <c r="E17" s="153"/>
      <c r="F17" s="153"/>
      <c r="G17" s="178">
        <v>4</v>
      </c>
      <c r="H17" s="153">
        <v>120</v>
      </c>
      <c r="I17" s="153">
        <v>12</v>
      </c>
      <c r="J17" s="153">
        <v>8</v>
      </c>
      <c r="K17" s="153">
        <v>4</v>
      </c>
      <c r="L17" s="153"/>
      <c r="M17" s="153">
        <v>108</v>
      </c>
      <c r="N17" s="164"/>
      <c r="O17" s="164" t="s">
        <v>102</v>
      </c>
      <c r="P17" s="164"/>
      <c r="Q17" s="182"/>
      <c r="R17" s="147" t="s">
        <v>124</v>
      </c>
      <c r="S17" s="147" t="s">
        <v>125</v>
      </c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</row>
    <row r="18" spans="1:33" s="147" customFormat="1" ht="25.5" customHeight="1">
      <c r="A18" s="184"/>
      <c r="B18" s="181" t="s">
        <v>121</v>
      </c>
      <c r="C18" s="147">
        <v>3</v>
      </c>
      <c r="D18" s="147">
        <v>6</v>
      </c>
      <c r="F18" s="147">
        <v>1</v>
      </c>
      <c r="I18" s="185">
        <f>SUM(I8:I17)</f>
        <v>58</v>
      </c>
      <c r="AG18" s="186"/>
    </row>
    <row r="19" spans="33:34" ht="12.75">
      <c r="AG19" s="167"/>
      <c r="AH19" s="167"/>
    </row>
  </sheetData>
  <sheetProtection/>
  <mergeCells count="23">
    <mergeCell ref="AF2:AF7"/>
    <mergeCell ref="N4:P4"/>
    <mergeCell ref="E5:E7"/>
    <mergeCell ref="F5:F7"/>
    <mergeCell ref="N6:Q6"/>
    <mergeCell ref="M3:M7"/>
    <mergeCell ref="L4:L7"/>
    <mergeCell ref="C4:C7"/>
    <mergeCell ref="D4:D7"/>
    <mergeCell ref="E4:F4"/>
    <mergeCell ref="I4:I7"/>
    <mergeCell ref="J4:J7"/>
    <mergeCell ref="K4:K7"/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Witcher</cp:lastModifiedBy>
  <cp:lastPrinted>2020-06-22T08:51:15Z</cp:lastPrinted>
  <dcterms:created xsi:type="dcterms:W3CDTF">2011-02-06T10:49:14Z</dcterms:created>
  <dcterms:modified xsi:type="dcterms:W3CDTF">2023-02-20T08:24:07Z</dcterms:modified>
  <cp:category/>
  <cp:version/>
  <cp:contentType/>
  <cp:contentStatus/>
</cp:coreProperties>
</file>